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2"/>
  </bookViews>
  <sheets>
    <sheet name="footprint graph" sheetId="1" r:id="rId1"/>
    <sheet name="overview" sheetId="2" r:id="rId2"/>
    <sheet name="production chain" sheetId="3" r:id="rId3"/>
    <sheet name="products" sheetId="4" r:id="rId4"/>
    <sheet name="database" sheetId="5" r:id="rId5"/>
  </sheets>
  <definedNames>
    <definedName name="_xlnm._FilterDatabase" localSheetId="4" hidden="1">'database'!$B$14:$I$4363</definedName>
    <definedName name="_xlnm.Print_Area" localSheetId="1">'overview'!$A$1:$J$45</definedName>
    <definedName name="Afval">'production chain'!$B$103</definedName>
    <definedName name="Energie" localSheetId="3">'products'!$C$21</definedName>
    <definedName name="Energie">'production chain'!$B$19</definedName>
    <definedName name="enrgEnd" localSheetId="3">'products'!#REF!</definedName>
    <definedName name="enrgEnd">'production chain'!$A$25</definedName>
    <definedName name="etdrEnd" localSheetId="3">'products'!$B$89</definedName>
    <definedName name="etdrEnd">'production chain'!$A$101</definedName>
    <definedName name="EtenDrinken" localSheetId="3">'products'!$C$78</definedName>
    <definedName name="EtenDrinken">'production chain'!$B$90</definedName>
    <definedName name="Grondstoffen" localSheetId="3">'products'!#REF!</definedName>
    <definedName name="Grondstoffen">'production chain'!$B$32</definedName>
    <definedName name="grstEnd" localSheetId="3">'products'!#REF!</definedName>
    <definedName name="grstEnd">'production chain'!$A$43</definedName>
    <definedName name="kantEnd" localSheetId="3">'products'!$B$76</definedName>
    <definedName name="kantEnd">'production chain'!$A$88</definedName>
    <definedName name="Kantoorartikelen" localSheetId="3">'products'!#REF!</definedName>
    <definedName name="Kantoorartikelen">'production chain'!$B$77</definedName>
    <definedName name="tnkmEnd" localSheetId="3">'products'!#REF!</definedName>
    <definedName name="tnkmEnd">'production chain'!$A$59</definedName>
    <definedName name="tonkmsTransport" localSheetId="3">'products'!#REF!</definedName>
    <definedName name="tonkmsTransport">'production chain'!$B$53</definedName>
    <definedName name="TransportWerkverkeer" localSheetId="3">'products'!$C$52</definedName>
    <definedName name="TransportWerkverkeer">'production chain'!$B$61</definedName>
    <definedName name="trwvEnd" localSheetId="3">'products'!#REF!</definedName>
    <definedName name="trwvEnd">'production chain'!$A$67</definedName>
    <definedName name="Verpakkingen" localSheetId="3">'products'!#REF!</definedName>
    <definedName name="Verpakkingen">'production chain'!$B$45</definedName>
    <definedName name="verpEnd" localSheetId="3">'products'!#REF!</definedName>
    <definedName name="verpEnd">'production chain'!$A$51</definedName>
    <definedName name="Water" localSheetId="3">'products'!$C$26</definedName>
    <definedName name="Water">'production chain'!$B$27</definedName>
    <definedName name="watrEnd" localSheetId="3">'products'!#REF!</definedName>
    <definedName name="watrEnd">'production chain'!$A$30</definedName>
    <definedName name="wnwkEnd" localSheetId="3">'products'!#REF!</definedName>
    <definedName name="wnwkEnd">'production chain'!$A$75</definedName>
    <definedName name="WoonWerkverkeer" localSheetId="3">'products'!#REF!</definedName>
    <definedName name="WoonWerkverkeer">'production chain'!$B$69</definedName>
  </definedNames>
  <calcPr fullCalcOnLoad="1"/>
</workbook>
</file>

<file path=xl/sharedStrings.xml><?xml version="1.0" encoding="utf-8"?>
<sst xmlns="http://schemas.openxmlformats.org/spreadsheetml/2006/main" count="1471" uniqueCount="424">
  <si>
    <t xml:space="preserve">naar: </t>
  </si>
  <si>
    <t>PRODUCTIEKETEN</t>
  </si>
  <si>
    <t xml:space="preserve">EAA    </t>
  </si>
  <si>
    <t>KLM / TME</t>
  </si>
  <si>
    <t>EU</t>
  </si>
  <si>
    <t>Water</t>
  </si>
  <si>
    <t>PBL / EZ / TME</t>
  </si>
  <si>
    <t>product 9</t>
  </si>
  <si>
    <t>product 10</t>
  </si>
  <si>
    <t xml:space="preserve">Kool et al., 2009. </t>
  </si>
  <si>
    <t xml:space="preserve">Ecoinvent data V2.2 -2010 </t>
  </si>
  <si>
    <t>totaal</t>
  </si>
  <si>
    <t>naam bedrijf:</t>
  </si>
  <si>
    <t xml:space="preserve">: </t>
  </si>
  <si>
    <t>GJ</t>
  </si>
  <si>
    <t>m3</t>
  </si>
  <si>
    <t>ton</t>
  </si>
  <si>
    <t>tonkms</t>
  </si>
  <si>
    <t>(direct + indirect)</t>
  </si>
  <si>
    <t>ton CO2/jr</t>
  </si>
  <si>
    <t>#</t>
  </si>
  <si>
    <t>MJ</t>
  </si>
  <si>
    <t xml:space="preserve">UK     </t>
  </si>
  <si>
    <t>Mortimer, N., et al. -2009</t>
  </si>
  <si>
    <t xml:space="preserve">ELCD    </t>
  </si>
  <si>
    <t xml:space="preserve">DE     </t>
  </si>
  <si>
    <t xml:space="preserve">Paint study   </t>
  </si>
  <si>
    <t xml:space="preserve">Global     </t>
  </si>
  <si>
    <t xml:space="preserve">Tesco    </t>
  </si>
  <si>
    <t>kg CO2</t>
  </si>
  <si>
    <t>product 1</t>
  </si>
  <si>
    <t>%</t>
  </si>
  <si>
    <t>product 2</t>
  </si>
  <si>
    <t>product 3</t>
  </si>
  <si>
    <t>product 4</t>
  </si>
  <si>
    <t>product 5</t>
  </si>
  <si>
    <t>product 6</t>
  </si>
  <si>
    <t>product 7</t>
  </si>
  <si>
    <t>product 8</t>
  </si>
  <si>
    <t xml:space="preserve">CORUS group   </t>
  </si>
  <si>
    <t>kgkm</t>
  </si>
  <si>
    <t>kWh</t>
  </si>
  <si>
    <t>kg</t>
  </si>
  <si>
    <t>liter</t>
  </si>
  <si>
    <t>km</t>
  </si>
  <si>
    <t>NL</t>
  </si>
  <si>
    <t>TME</t>
  </si>
  <si>
    <t xml:space="preserve">NL     </t>
  </si>
  <si>
    <t xml:space="preserve">SE     </t>
  </si>
  <si>
    <t xml:space="preserve">EU-27     </t>
  </si>
  <si>
    <t xml:space="preserve">Wallén et al., 2004. </t>
  </si>
  <si>
    <t xml:space="preserve">Blonk et al., 2009. </t>
  </si>
  <si>
    <t xml:space="preserve">EU-25     </t>
  </si>
  <si>
    <t xml:space="preserve">PlasticsEurope    </t>
  </si>
  <si>
    <t xml:space="preserve">CCaLC    </t>
  </si>
  <si>
    <t>categorie</t>
  </si>
  <si>
    <t>materiaal / stofnaam</t>
  </si>
  <si>
    <t>hoeveelheid</t>
  </si>
  <si>
    <t>eenheid</t>
  </si>
  <si>
    <t>kg CO2-eq</t>
  </si>
  <si>
    <t xml:space="preserve"> - </t>
  </si>
  <si>
    <t>ton CO2-eq</t>
  </si>
  <si>
    <t>CO2-eq</t>
  </si>
  <si>
    <t>instituut TME</t>
  </si>
  <si>
    <t xml:space="preserve">DEFRA, 2009.   </t>
  </si>
  <si>
    <t xml:space="preserve">Brew -2006   </t>
  </si>
  <si>
    <t xml:space="preserve">Kim et al., 2009. </t>
  </si>
  <si>
    <t>TME / CBS</t>
  </si>
  <si>
    <t>TME / ECN</t>
  </si>
  <si>
    <t>© TME 2011</t>
  </si>
  <si>
    <t>CO2L</t>
  </si>
  <si>
    <t>Company name</t>
  </si>
  <si>
    <t>institute TME</t>
  </si>
  <si>
    <t>CO2L: Carbon Footprint for companies</t>
  </si>
  <si>
    <t>www.i-tme.nl/carbonfootprint_en.htm</t>
  </si>
  <si>
    <t>CO2(eq)-footprint</t>
  </si>
  <si>
    <t>turnover (€)</t>
  </si>
  <si>
    <t>ton CO2-eq/mln € turnover</t>
  </si>
  <si>
    <t>number of employees</t>
  </si>
  <si>
    <t>ton CO2-eq per employee</t>
  </si>
  <si>
    <t>TOTAL CO2-FOOTPRINT:</t>
  </si>
  <si>
    <t>purchased energy</t>
  </si>
  <si>
    <t>water and wastewater</t>
  </si>
  <si>
    <t>raw materials, production</t>
  </si>
  <si>
    <t>purchased packaging</t>
  </si>
  <si>
    <t>transport (raw materials)</t>
  </si>
  <si>
    <t>own transport &amp; business travels</t>
  </si>
  <si>
    <t>commuting</t>
  </si>
  <si>
    <t>office supplies</t>
  </si>
  <si>
    <t>food &amp; drinks</t>
  </si>
  <si>
    <t>waste &amp; process emissions</t>
  </si>
  <si>
    <t>year:</t>
  </si>
  <si>
    <t>kg/year</t>
  </si>
  <si>
    <t>ton/year</t>
  </si>
  <si>
    <t>data entries</t>
  </si>
  <si>
    <t>emission factors</t>
  </si>
  <si>
    <t>carbon footprint</t>
  </si>
  <si>
    <t>total production chain</t>
  </si>
  <si>
    <t>ton CO2-eq/year</t>
  </si>
  <si>
    <t>material / substance</t>
  </si>
  <si>
    <t>category</t>
  </si>
  <si>
    <t>quantity</t>
  </si>
  <si>
    <t>unit</t>
  </si>
  <si>
    <t>per unit</t>
  </si>
  <si>
    <t>purchased energy (electricity, gas, district heating)</t>
  </si>
  <si>
    <t>subtotal</t>
  </si>
  <si>
    <t>transport kms (from manufacturer / supplier)</t>
  </si>
  <si>
    <t>transport (raw materials and purchased packaging)</t>
  </si>
  <si>
    <t>total</t>
  </si>
  <si>
    <t>ATTRIBUTION TO PRODUCTS</t>
  </si>
  <si>
    <t>total for all products</t>
  </si>
  <si>
    <t>attribution to products (%)</t>
  </si>
  <si>
    <t>DATABASE v4 (limited)</t>
  </si>
  <si>
    <t>Name</t>
  </si>
  <si>
    <t>Category</t>
  </si>
  <si>
    <t>kg CO2eq/ubit</t>
  </si>
  <si>
    <t>Unit</t>
  </si>
  <si>
    <t>Year</t>
  </si>
  <si>
    <t>Source</t>
  </si>
  <si>
    <t>Location</t>
  </si>
  <si>
    <t xml:space="preserve">Bio-diesel from rape-seed       </t>
  </si>
  <si>
    <t xml:space="preserve">Energy </t>
  </si>
  <si>
    <t xml:space="preserve">HGCA    </t>
  </si>
  <si>
    <t xml:space="preserve">Bio-ethanol from corn       </t>
  </si>
  <si>
    <t xml:space="preserve">Electricity - hydro       </t>
  </si>
  <si>
    <t xml:space="preserve">Europe     </t>
  </si>
  <si>
    <t xml:space="preserve">DK     </t>
  </si>
  <si>
    <t xml:space="preserve">ES     </t>
  </si>
  <si>
    <t xml:space="preserve">GR     </t>
  </si>
  <si>
    <t xml:space="preserve">Electricity from hard coal      </t>
  </si>
  <si>
    <t xml:space="preserve">GB     </t>
  </si>
  <si>
    <t xml:space="preserve">Electricity from heavy fuel oil     </t>
  </si>
  <si>
    <t xml:space="preserve">Electricity from natural gas      </t>
  </si>
  <si>
    <t xml:space="preserve">Steam - heavy fuel oil     </t>
  </si>
  <si>
    <t xml:space="preserve">Steam - light fuel oil, UK    </t>
  </si>
  <si>
    <t xml:space="preserve">Steam - natural gas      </t>
  </si>
  <si>
    <t xml:space="preserve">Animal feed (DDGS - wheat)     </t>
  </si>
  <si>
    <t>Materials Agriculture</t>
  </si>
  <si>
    <t xml:space="preserve">Nielsen et al, 2003. </t>
  </si>
  <si>
    <t xml:space="preserve">Cattle, at farm, UK      </t>
  </si>
  <si>
    <t xml:space="preserve">Williams et al., 2006. </t>
  </si>
  <si>
    <t xml:space="preserve">Chicken meat, indoor, intensive      </t>
  </si>
  <si>
    <t xml:space="preserve">Clover seed        </t>
  </si>
  <si>
    <t xml:space="preserve">Clover silage, conventional       </t>
  </si>
  <si>
    <t xml:space="preserve">PROBAS database, 2008.  </t>
  </si>
  <si>
    <t xml:space="preserve">Clover silage, organic       </t>
  </si>
  <si>
    <t xml:space="preserve">Compund soy meal       </t>
  </si>
  <si>
    <t xml:space="preserve">Farm yard manure/slurry       </t>
  </si>
  <si>
    <t xml:space="preserve">Feed barley (winter)       </t>
  </si>
  <si>
    <t xml:space="preserve">Feed wheat, organic       </t>
  </si>
  <si>
    <t xml:space="preserve">K Fertiliser        </t>
  </si>
  <si>
    <t xml:space="preserve">Maize for feed, conventional, DE     </t>
  </si>
  <si>
    <t xml:space="preserve">Pig feed, conventional, NL      </t>
  </si>
  <si>
    <t xml:space="preserve">1,3 Propanediol (PDO) from Corn - 2   </t>
  </si>
  <si>
    <t xml:space="preserve">1,3 Propanediol (PDO) from Lignocellulose - 2   </t>
  </si>
  <si>
    <t xml:space="preserve">1,3 Propanediol (PDO) from Sugar cane - 1  </t>
  </si>
  <si>
    <t xml:space="preserve">1,4 butanediol from sugar beet - 1   </t>
  </si>
  <si>
    <t xml:space="preserve">Mortimer et al., -2009 </t>
  </si>
  <si>
    <t>1,4 butanediol from wheat at the point of sale -</t>
  </si>
  <si>
    <t xml:space="preserve">Acetic Acid from Corn - 1    </t>
  </si>
  <si>
    <t xml:space="preserve">Acetic Acid from Lignocellulose - 2    </t>
  </si>
  <si>
    <t xml:space="preserve">Acetic Acid from Sugar cane - 2   </t>
  </si>
  <si>
    <t xml:space="preserve">Butanol from sugar beet - 1    </t>
  </si>
  <si>
    <t xml:space="preserve">Polytrimethylene terephthalate from Corn - 1    </t>
  </si>
  <si>
    <t xml:space="preserve">Polytrimethylene terephthalate from Lignocellulose - 1 1   </t>
  </si>
  <si>
    <t xml:space="preserve">Polytrimethylene terephthalate from Sugar cane -    </t>
  </si>
  <si>
    <t xml:space="preserve">Aerated concrete block - reinforced     </t>
  </si>
  <si>
    <t xml:space="preserve">Particle board - P2      </t>
  </si>
  <si>
    <t xml:space="preserve">Benzene         </t>
  </si>
  <si>
    <t xml:space="preserve">Chlorine         </t>
  </si>
  <si>
    <t xml:space="preserve">Glass wool        </t>
  </si>
  <si>
    <t xml:space="preserve">Hydrogen chloride        </t>
  </si>
  <si>
    <t xml:space="preserve">Lubricant oil        </t>
  </si>
  <si>
    <t xml:space="preserve">Naphtha - 1       </t>
  </si>
  <si>
    <t xml:space="preserve">EU-15     </t>
  </si>
  <si>
    <t xml:space="preserve">Phenol (hydroxy benzene)       </t>
  </si>
  <si>
    <t xml:space="preserve">Pigment (TiO2)        </t>
  </si>
  <si>
    <t xml:space="preserve">CCaLC, confidential   </t>
  </si>
  <si>
    <t xml:space="preserve">Polyacrylonitrile (PAN) fibres       </t>
  </si>
  <si>
    <t xml:space="preserve">Polypropylene fibres        </t>
  </si>
  <si>
    <t xml:space="preserve">Polystyrene - expandable granulate      </t>
  </si>
  <si>
    <t xml:space="preserve">Polystyrene - general purpose      </t>
  </si>
  <si>
    <t xml:space="preserve">PVC fines        </t>
  </si>
  <si>
    <t xml:space="preserve">The University of Manchester </t>
  </si>
  <si>
    <t xml:space="preserve">PVC pellets (black)       </t>
  </si>
  <si>
    <t xml:space="preserve">PVC Waste        </t>
  </si>
  <si>
    <t xml:space="preserve">Xylene (dimethyl benzene)       </t>
  </si>
  <si>
    <t xml:space="preserve">Bananas         </t>
  </si>
  <si>
    <t xml:space="preserve">Beans (winter) organic       </t>
  </si>
  <si>
    <t xml:space="preserve">Beef at slaughterhouse, conventional      </t>
  </si>
  <si>
    <t xml:space="preserve">Beef meat, organic, frozen, at butcher    </t>
  </si>
  <si>
    <t xml:space="preserve">Beef tenderloin at slaughterhouse      </t>
  </si>
  <si>
    <t xml:space="preserve">Bread, from wheat flour      </t>
  </si>
  <si>
    <t xml:space="preserve">Breadcrumbs         </t>
  </si>
  <si>
    <t xml:space="preserve">Broekema and Blonk, 2009. </t>
  </si>
  <si>
    <t xml:space="preserve">Breakfast cereals        </t>
  </si>
  <si>
    <t xml:space="preserve">Brown rice        </t>
  </si>
  <si>
    <t xml:space="preserve">Buns and cakes       </t>
  </si>
  <si>
    <t xml:space="preserve">Butter from conventional milk      </t>
  </si>
  <si>
    <t xml:space="preserve">Cauliflower, conventional, early crop      </t>
  </si>
  <si>
    <t xml:space="preserve">Chicken meat, fresh, DK      </t>
  </si>
  <si>
    <t xml:space="preserve">Chicken meat, frozen, DK      </t>
  </si>
  <si>
    <t xml:space="preserve">Corn grain, Freeborn, Minnesota, US     </t>
  </si>
  <si>
    <t xml:space="preserve">United States    </t>
  </si>
  <si>
    <t xml:space="preserve">Duck meat        </t>
  </si>
  <si>
    <t xml:space="preserve">Eggs (UK)        </t>
  </si>
  <si>
    <t xml:space="preserve">Fish, unprocessed        </t>
  </si>
  <si>
    <t xml:space="preserve">Fresh fruits        </t>
  </si>
  <si>
    <t xml:space="preserve">Fruit juice        </t>
  </si>
  <si>
    <t xml:space="preserve">Herring fillet, fresh       </t>
  </si>
  <si>
    <t xml:space="preserve">Herring fillet, frozen       </t>
  </si>
  <si>
    <t xml:space="preserve">Lamb meat, NZ       </t>
  </si>
  <si>
    <t xml:space="preserve">NZ     </t>
  </si>
  <si>
    <t xml:space="preserve">Lamb meat, UK       </t>
  </si>
  <si>
    <t xml:space="preserve">Milk, semi-skimmed (Tesco)       </t>
  </si>
  <si>
    <t xml:space="preserve">Mushrooms, hand picked, fresh      </t>
  </si>
  <si>
    <t xml:space="preserve">Mushrooms, machine harvested, canned      </t>
  </si>
  <si>
    <t xml:space="preserve">Mushrooms, machine harvested, fresh      </t>
  </si>
  <si>
    <t xml:space="preserve">Mushrooms, machine harvested, glass bottle     </t>
  </si>
  <si>
    <t xml:space="preserve">Oat flakes, pre-cooked (Quaker Oatso Simple)    </t>
  </si>
  <si>
    <t xml:space="preserve">Pepsi Co.   </t>
  </si>
  <si>
    <t xml:space="preserve">Olive oil, GR       </t>
  </si>
  <si>
    <t xml:space="preserve">Papadakis et al., 2005 </t>
  </si>
  <si>
    <t xml:space="preserve">Olive oil, organic       </t>
  </si>
  <si>
    <t xml:space="preserve">Onions, conventional        </t>
  </si>
  <si>
    <t xml:space="preserve">Orange juice, pure, from concentrate (Tesco)    </t>
  </si>
  <si>
    <t xml:space="preserve">Pasta from conventional wheat flour     </t>
  </si>
  <si>
    <t xml:space="preserve">Pasta from organic wheat flour     </t>
  </si>
  <si>
    <t xml:space="preserve">Pork meat, conventional, NL      </t>
  </si>
  <si>
    <t xml:space="preserve">Pork meat, conventional, UK      </t>
  </si>
  <si>
    <t xml:space="preserve">Potato products (crisps)       </t>
  </si>
  <si>
    <t xml:space="preserve">Potatoes, conventional        </t>
  </si>
  <si>
    <t xml:space="preserve">Rapeseed oil, conventional       </t>
  </si>
  <si>
    <t xml:space="preserve">Rapeseed oil, organic       </t>
  </si>
  <si>
    <t xml:space="preserve">Seasonal tomatoes, EU       </t>
  </si>
  <si>
    <t xml:space="preserve">Tomato, ES        </t>
  </si>
  <si>
    <t xml:space="preserve">Tomato, organic        </t>
  </si>
  <si>
    <t xml:space="preserve">Tomato, organic, NL       </t>
  </si>
  <si>
    <t xml:space="preserve">Tomatoes         </t>
  </si>
  <si>
    <t xml:space="preserve">Vegetarian bread-coated fillets (Alpro Soya)     </t>
  </si>
  <si>
    <t xml:space="preserve">Vegetarian dumplings (Albert Heijn, Tivall)     </t>
  </si>
  <si>
    <t xml:space="preserve">Vegetarian dumplings, mediterranean style (Soto)     </t>
  </si>
  <si>
    <t xml:space="preserve">Vegetarian grilled pieces (Albert Heijn, Tivall)    </t>
  </si>
  <si>
    <t xml:space="preserve">Aluminium ingot (100% recycled, old scrap)    </t>
  </si>
  <si>
    <t xml:space="preserve">Steel - hot rolled section     </t>
  </si>
  <si>
    <t xml:space="preserve">Tin plate (25% recycled)      </t>
  </si>
  <si>
    <t xml:space="preserve">Tin plate (virgin)       </t>
  </si>
  <si>
    <t xml:space="preserve">Zinc - high grade      </t>
  </si>
  <si>
    <t xml:space="preserve">Wood - pine timber      </t>
  </si>
  <si>
    <t xml:space="preserve">Beer (Brown glass, 0.5 l, 35.5%R, 64.5%L)   </t>
  </si>
  <si>
    <t>Packaging Drinks</t>
  </si>
  <si>
    <t xml:space="preserve">Fizzy drink (PET, 2 l, 100%V, 100%L)   </t>
  </si>
  <si>
    <t xml:space="preserve">Glass bottle - 1 re-use     </t>
  </si>
  <si>
    <t xml:space="preserve">Glass bottle - 10 re-uses     </t>
  </si>
  <si>
    <t xml:space="preserve">Juice bottle (PET, 0.33 l, 100%V, 91%L, 9%I)  </t>
  </si>
  <si>
    <t xml:space="preserve">Juice bottle (white glass, 0.275 l, 100%V, 100%L)  </t>
  </si>
  <si>
    <t xml:space="preserve">Juice carton (0.25 l, 100%V, 100%L)    </t>
  </si>
  <si>
    <t xml:space="preserve">Juice carton (1 l, 100%V, 91%L, 9%I)   </t>
  </si>
  <si>
    <t xml:space="preserve">Milk bottle (HDPE, 0.568 l, 100%V, 100%L)   </t>
  </si>
  <si>
    <t xml:space="preserve">Milk bottle (HDPE, 1136 l, 100%V, 100%L)   </t>
  </si>
  <si>
    <t xml:space="preserve">Milk carton (1 l, 100%V, 100%I)    </t>
  </si>
  <si>
    <t xml:space="preserve">Tetra-pak (Tetra brik asceptic, 1000ml, noopening, weight 27 g) </t>
  </si>
  <si>
    <t xml:space="preserve">Tetra-pak    </t>
  </si>
  <si>
    <t xml:space="preserve">Tetra-pak (Tetra brik asceptic, 1000ml, plastic cap,weight 27 g) </t>
  </si>
  <si>
    <t xml:space="preserve">Water bottle (PET1, 1.5 l, 100%V, 100%L)   </t>
  </si>
  <si>
    <t xml:space="preserve">Polyethylene terephthalate bottle (PET)      </t>
  </si>
  <si>
    <t xml:space="preserve">Packaging </t>
  </si>
  <si>
    <t xml:space="preserve">22t truck        </t>
  </si>
  <si>
    <t xml:space="preserve">7.5t truck        </t>
  </si>
  <si>
    <t xml:space="preserve">Container ship        </t>
  </si>
  <si>
    <t xml:space="preserve">Waste </t>
  </si>
  <si>
    <t xml:space="preserve">Landfill - municipal waste,1      </t>
  </si>
  <si>
    <t xml:space="preserve">Recycled aluminium (old scrap)      </t>
  </si>
  <si>
    <t xml:space="preserve">Recycling, paper        </t>
  </si>
  <si>
    <t xml:space="preserve">Wastewater treatment - industrial,1      </t>
  </si>
  <si>
    <t xml:space="preserve">electricity, at wind power plant 2MW, offshore   </t>
  </si>
  <si>
    <t xml:space="preserve">Oceanic     </t>
  </si>
  <si>
    <t xml:space="preserve">electricity, at wind power plant 600kW    </t>
  </si>
  <si>
    <t xml:space="preserve">Switzerland     </t>
  </si>
  <si>
    <t xml:space="preserve">electricity, at wind power plant 800kW, CH   </t>
  </si>
  <si>
    <t xml:space="preserve">electricity, nuclear, at power plant pressure water reactor, FR </t>
  </si>
  <si>
    <t xml:space="preserve">France     </t>
  </si>
  <si>
    <t xml:space="preserve">electricity, PV, at 3kWp flat roof installation, single-Si  </t>
  </si>
  <si>
    <t xml:space="preserve">maize starch, at plant      </t>
  </si>
  <si>
    <t xml:space="preserve">Germany     </t>
  </si>
  <si>
    <t xml:space="preserve">potato starch, at plant      </t>
  </si>
  <si>
    <t xml:space="preserve">sulphuric acid, liquid, at plant     </t>
  </si>
  <si>
    <t xml:space="preserve">zinc sulphide, ZnS, at plant     </t>
  </si>
  <si>
    <t xml:space="preserve">hard coal supply mix, NL     </t>
  </si>
  <si>
    <t xml:space="preserve">Netherlands     </t>
  </si>
  <si>
    <t xml:space="preserve">hard coal, at mine, Central and Eastern Europe  </t>
  </si>
  <si>
    <t xml:space="preserve">Central and Eastern Europe  </t>
  </si>
  <si>
    <t xml:space="preserve">hard coal, at mine, CN     </t>
  </si>
  <si>
    <t xml:space="preserve">China     </t>
  </si>
  <si>
    <t xml:space="preserve">Latin American and the Caribbean </t>
  </si>
  <si>
    <t xml:space="preserve">hard coal, at mine, North America    </t>
  </si>
  <si>
    <t xml:space="preserve">North America    </t>
  </si>
  <si>
    <t xml:space="preserve">Russian Federation    </t>
  </si>
  <si>
    <t xml:space="preserve">hard coal, at mine, SA     </t>
  </si>
  <si>
    <t xml:space="preserve">South Africa    </t>
  </si>
  <si>
    <t xml:space="preserve">Western Europe    </t>
  </si>
  <si>
    <t xml:space="preserve">hard coal, at regional storage     </t>
  </si>
  <si>
    <t xml:space="preserve">hard coal, at regional storage, Central and Eastern Europe </t>
  </si>
  <si>
    <t>hard coal, at regional storage, Latin American and the Caribbean</t>
  </si>
  <si>
    <t xml:space="preserve">hard coal, at regional storage, RU    </t>
  </si>
  <si>
    <t xml:space="preserve">basalt, at mine       </t>
  </si>
  <si>
    <t xml:space="preserve">base plaster, at plant      </t>
  </si>
  <si>
    <t xml:space="preserve">bentonite, at mine       </t>
  </si>
  <si>
    <t xml:space="preserve">bentonite, at processing       </t>
  </si>
  <si>
    <t xml:space="preserve">blast furnace slag cement, at plant    </t>
  </si>
  <si>
    <t xml:space="preserve">brick, at plant       </t>
  </si>
  <si>
    <t xml:space="preserve">electronics for control units      </t>
  </si>
  <si>
    <t xml:space="preserve">gravel, crushed, at mine      </t>
  </si>
  <si>
    <t xml:space="preserve">limestone, at mine       </t>
  </si>
  <si>
    <t xml:space="preserve">limestone, crushed, washed       </t>
  </si>
  <si>
    <t xml:space="preserve">limestone, milled, packed, at plant     </t>
  </si>
  <si>
    <t xml:space="preserve">refractory, fireclay, packed, at plant     </t>
  </si>
  <si>
    <t xml:space="preserve">roof tile, at plant      </t>
  </si>
  <si>
    <t xml:space="preserve">sand-lime brick, at plant      </t>
  </si>
  <si>
    <t xml:space="preserve">silica sand, at plant      </t>
  </si>
  <si>
    <t xml:space="preserve">thermal plaster, at plant      </t>
  </si>
  <si>
    <t xml:space="preserve">vermiculite, at mine       </t>
  </si>
  <si>
    <t xml:space="preserve">battery, NiMH, rechargeable, prismatic, at plant    </t>
  </si>
  <si>
    <t xml:space="preserve">diode, glass-, SMD type, surface mounting, at plant  </t>
  </si>
  <si>
    <t xml:space="preserve">electrode, negative, LiC6, at plant     </t>
  </si>
  <si>
    <t xml:space="preserve">electrode, negative, Ni, at plant     </t>
  </si>
  <si>
    <t>printed wiring board, mixed mounted, unspec., solder mix, at plant</t>
  </si>
  <si>
    <t>printed wiring board, mounted, Desktop PC mainboard, Pb containing, at</t>
  </si>
  <si>
    <t xml:space="preserve">printed wiring board, mounted, Laptop PC mainboard, at plant </t>
  </si>
  <si>
    <t>printed wiring board, mounted, Laptop PC mainboard, Pb free, at</t>
  </si>
  <si>
    <t>printed wiring board, power supply unit desktop PC, Pb free,</t>
  </si>
  <si>
    <t>printed wiring board, surface mounted, unspec., solder mix, at plant</t>
  </si>
  <si>
    <t>printed wiring board, through-hole mounted, unspec., solder mix, at plant</t>
  </si>
  <si>
    <t xml:space="preserve">resistor, metal film type, through-hole mounting, at plant  </t>
  </si>
  <si>
    <t xml:space="preserve">resistor, unspecified, at plant      </t>
  </si>
  <si>
    <t xml:space="preserve">separator, lithium-ion battery, at plant     </t>
  </si>
  <si>
    <t xml:space="preserve">single cell, lithium-ion battery, lithium manganese oxide/graphite, at plant </t>
  </si>
  <si>
    <t xml:space="preserve">switch, toggle type, at plant     </t>
  </si>
  <si>
    <t xml:space="preserve">toner, black, used for printing     </t>
  </si>
  <si>
    <t xml:space="preserve">toner, colour, used for printing     </t>
  </si>
  <si>
    <t xml:space="preserve">packaging glass, gr , at plant, Europe   </t>
  </si>
  <si>
    <t xml:space="preserve">aluminium scrap, new, at plant     </t>
  </si>
  <si>
    <t xml:space="preserve">aluminium scrap, old, at plant     </t>
  </si>
  <si>
    <t xml:space="preserve">aluminium, primary, at plant      </t>
  </si>
  <si>
    <t xml:space="preserve">aluminium, primary, liquid, at plant     </t>
  </si>
  <si>
    <t xml:space="preserve">aluminium, production mix, at plant     </t>
  </si>
  <si>
    <t xml:space="preserve">cadmium chloride, semiconductor-grade, at plant     </t>
  </si>
  <si>
    <t xml:space="preserve">cadmium, semiconductor-grade, at plant      </t>
  </si>
  <si>
    <t xml:space="preserve">cold impact extrusion, aluminium, 1 stroke    </t>
  </si>
  <si>
    <t xml:space="preserve">cold impact extrusion, aluminium, 2 strokes    </t>
  </si>
  <si>
    <t xml:space="preserve">cold impact extrusion, aluminium, 3 strokes    </t>
  </si>
  <si>
    <t xml:space="preserve">copper concentrate, at beneficiation, Europe     </t>
  </si>
  <si>
    <t xml:space="preserve">copper concentrate, at beneficiation, North America    </t>
  </si>
  <si>
    <t xml:space="preserve">copper product manufacturing, average metal working    </t>
  </si>
  <si>
    <t xml:space="preserve">metal working factory operation, heat energy from natural gas </t>
  </si>
  <si>
    <t xml:space="preserve">metal working machine operation, average process heat   </t>
  </si>
  <si>
    <t xml:space="preserve">milling, aluminium, average       </t>
  </si>
  <si>
    <t xml:space="preserve">milling, steel, average       </t>
  </si>
  <si>
    <t xml:space="preserve">platinum, at regional storage      </t>
  </si>
  <si>
    <t xml:space="preserve">platinum, secundary at refinery      </t>
  </si>
  <si>
    <t xml:space="preserve">steel product manufacturing, average metal working    </t>
  </si>
  <si>
    <t xml:space="preserve">steel, converter, chromium steel 18/8, at plant   </t>
  </si>
  <si>
    <t xml:space="preserve">steel, converter, low-alloyed, at plant     </t>
  </si>
  <si>
    <t xml:space="preserve">steel, converter, unalloyed, at plant     </t>
  </si>
  <si>
    <t xml:space="preserve">steel, electric, chromium steel 18/8, at plant   </t>
  </si>
  <si>
    <t xml:space="preserve">warm impact extrusion, steel, 1 stroke    </t>
  </si>
  <si>
    <t xml:space="preserve">wire drawing, copper       </t>
  </si>
  <si>
    <t xml:space="preserve">wire drawing, steel       </t>
  </si>
  <si>
    <t xml:space="preserve">zinc, primary, at regional storage     </t>
  </si>
  <si>
    <t xml:space="preserve">crude oil, at production offshore, NL    </t>
  </si>
  <si>
    <t xml:space="preserve">diesel, low-sulphur, at regional storage, Europe    </t>
  </si>
  <si>
    <t xml:space="preserve">naphtha, at refinery, Europe      </t>
  </si>
  <si>
    <t xml:space="preserve">corrugated board, fresh fibre, single wall, at plant, Europe </t>
  </si>
  <si>
    <t xml:space="preserve">corrugated board base paper, kraftliner, at plant   </t>
  </si>
  <si>
    <t xml:space="preserve">corrugated board base paper, wellenstoff, at plant   </t>
  </si>
  <si>
    <t xml:space="preserve">corrugated board, mixed fibre, single wall, at plant, CH </t>
  </si>
  <si>
    <t xml:space="preserve">corrugated board, mixed fibre, single wall, at plant, Europe </t>
  </si>
  <si>
    <t xml:space="preserve">kraft paper, bleached, at plant, Europe    </t>
  </si>
  <si>
    <t xml:space="preserve">kraft paper, unbleached, at plant, Europe    </t>
  </si>
  <si>
    <t xml:space="preserve">transport, lorry 7.5-16t, EURO5      </t>
  </si>
  <si>
    <t xml:space="preserve">Transport </t>
  </si>
  <si>
    <t xml:space="preserve">transport, van &lt;3.5t, CH      </t>
  </si>
  <si>
    <t xml:space="preserve">disposal, building, concrete, not reinforced, to final disposal  </t>
  </si>
  <si>
    <t>Electricity, NL, average, gray</t>
  </si>
  <si>
    <t>Energy</t>
  </si>
  <si>
    <t>Electricity, NL, average, green</t>
  </si>
  <si>
    <t>Airplane, short haul (0-500 km), average</t>
  </si>
  <si>
    <t>trkm</t>
  </si>
  <si>
    <t>Airplane, medium haul (1000-2500 km), average</t>
  </si>
  <si>
    <t>Water intake (NL average)</t>
  </si>
  <si>
    <t>Water, wastewater (NL average)</t>
  </si>
  <si>
    <t>Natural gas (NL average)</t>
  </si>
  <si>
    <t>District heating (NL average)</t>
  </si>
  <si>
    <t>Train, electric, average</t>
  </si>
  <si>
    <t>tonkm</t>
  </si>
  <si>
    <t>CE / TME</t>
  </si>
  <si>
    <t>Inland barge (1350ton), minimal</t>
  </si>
  <si>
    <t>Fuels</t>
  </si>
  <si>
    <t xml:space="preserve">N Fertiliser        </t>
  </si>
  <si>
    <t xml:space="preserve">P Fertiliser        </t>
  </si>
  <si>
    <t xml:space="preserve">disposal, textiles, soiled, 0,25 water, to municipal incineration  </t>
  </si>
  <si>
    <t xml:space="preserve">disposal, treatment of batteries      </t>
  </si>
  <si>
    <t xml:space="preserve">disposal, treatment of cables      </t>
  </si>
  <si>
    <t xml:space="preserve">disposal, treatment of CRT glass     </t>
  </si>
  <si>
    <t xml:space="preserve">disposal, treatment of printed wiring boards    </t>
  </si>
  <si>
    <t>A manual is available at:</t>
  </si>
  <si>
    <t>Food</t>
  </si>
  <si>
    <t>Gasoline ('well-to-wheel')</t>
  </si>
  <si>
    <t>Diesel ('well-to-wheel')</t>
  </si>
  <si>
    <t>LPG ('well-to-wheel')</t>
  </si>
  <si>
    <t>Fuels, bio</t>
  </si>
  <si>
    <t>Glass</t>
  </si>
  <si>
    <t>Chemicals</t>
  </si>
  <si>
    <t>Construction Materials</t>
  </si>
  <si>
    <t xml:space="preserve">Construction Materials </t>
  </si>
  <si>
    <t>Electronics</t>
  </si>
  <si>
    <t>Metals</t>
  </si>
  <si>
    <t>Packaging</t>
  </si>
  <si>
    <t xml:space="preserve">Beer (Steel, 0.5 l, 100%V, 100%L)    </t>
  </si>
  <si>
    <t>Paper</t>
  </si>
  <si>
    <t>Transport</t>
  </si>
  <si>
    <t xml:space="preserve">Incineration - municipal solid waste     </t>
  </si>
  <si>
    <t xml:space="preserve">Incineration - municipal solid waste (w. energy credit)  </t>
  </si>
  <si>
    <t>Wood</t>
  </si>
</sst>
</file>

<file path=xl/styles.xml><?xml version="1.0" encoding="utf-8"?>
<styleSheet xmlns="http://schemas.openxmlformats.org/spreadsheetml/2006/main">
  <numFmts count="4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#,##0.00000000"/>
    <numFmt numFmtId="179" formatCode="0.0"/>
    <numFmt numFmtId="180" formatCode="0.000"/>
    <numFmt numFmtId="181" formatCode="0.0%"/>
    <numFmt numFmtId="182" formatCode="0.0000"/>
    <numFmt numFmtId="183" formatCode="0.000000"/>
    <numFmt numFmtId="184" formatCode="0.00000"/>
    <numFmt numFmtId="185" formatCode="0.0000000"/>
    <numFmt numFmtId="186" formatCode="0.0000000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0"/>
    <numFmt numFmtId="193" formatCode="0.000000000"/>
    <numFmt numFmtId="194" formatCode="#,##0.0"/>
    <numFmt numFmtId="195" formatCode="0.0000000000"/>
    <numFmt numFmtId="196" formatCode="0.000%"/>
    <numFmt numFmtId="197" formatCode="0.0000%"/>
    <numFmt numFmtId="198" formatCode="0.00000000000"/>
    <numFmt numFmtId="199" formatCode="#,##0.0000000000"/>
    <numFmt numFmtId="200" formatCode="0.0000E+00"/>
    <numFmt numFmtId="201" formatCode="0.000E+00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35"/>
      <color indexed="9"/>
      <name val="Arial"/>
      <family val="2"/>
    </font>
    <font>
      <sz val="17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2"/>
    </font>
    <font>
      <sz val="10"/>
      <color indexed="10"/>
      <name val="Arial"/>
      <family val="0"/>
    </font>
    <font>
      <b/>
      <sz val="11"/>
      <name val="Arial"/>
      <family val="2"/>
    </font>
    <font>
      <u val="single"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1" xfId="0" applyFill="1" applyBorder="1" applyAlignment="1">
      <alignment/>
    </xf>
    <xf numFmtId="180" fontId="2" fillId="2" borderId="2" xfId="0" applyNumberFormat="1" applyFont="1" applyFill="1" applyBorder="1" applyAlignment="1">
      <alignment/>
    </xf>
    <xf numFmtId="0" fontId="0" fillId="2" borderId="0" xfId="0" applyFill="1" applyAlignment="1">
      <alignment horizontal="center"/>
    </xf>
    <xf numFmtId="181" fontId="0" fillId="2" borderId="0" xfId="19" applyNumberFormat="1" applyFill="1" applyAlignment="1">
      <alignment horizontal="center"/>
    </xf>
    <xf numFmtId="179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0" borderId="2" xfId="0" applyFill="1" applyBorder="1" applyAlignment="1" applyProtection="1">
      <alignment/>
      <protection locked="0"/>
    </xf>
    <xf numFmtId="3" fontId="0" fillId="0" borderId="2" xfId="0" applyNumberFormat="1" applyFont="1" applyFill="1" applyBorder="1" applyAlignment="1" applyProtection="1">
      <alignment/>
      <protection locked="0"/>
    </xf>
    <xf numFmtId="0" fontId="1" fillId="0" borderId="2" xfId="0" applyFont="1" applyFill="1" applyBorder="1" applyAlignment="1" applyProtection="1">
      <alignment/>
      <protection locked="0"/>
    </xf>
    <xf numFmtId="180" fontId="1" fillId="2" borderId="0" xfId="0" applyNumberFormat="1" applyFont="1" applyFill="1" applyAlignment="1">
      <alignment/>
    </xf>
    <xf numFmtId="0" fontId="1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1" fontId="0" fillId="0" borderId="2" xfId="0" applyNumberFormat="1" applyFill="1" applyBorder="1" applyAlignment="1" applyProtection="1">
      <alignment/>
      <protection locked="0"/>
    </xf>
    <xf numFmtId="0" fontId="5" fillId="2" borderId="0" xfId="16" applyFill="1" applyAlignment="1">
      <alignment/>
    </xf>
    <xf numFmtId="0" fontId="2" fillId="2" borderId="0" xfId="0" applyFont="1" applyFill="1" applyAlignment="1">
      <alignment/>
    </xf>
    <xf numFmtId="0" fontId="0" fillId="0" borderId="0" xfId="0" applyNumberFormat="1" applyAlignment="1">
      <alignment/>
    </xf>
    <xf numFmtId="0" fontId="1" fillId="2" borderId="0" xfId="0" applyFont="1" applyFill="1" applyAlignment="1">
      <alignment horizontal="center"/>
    </xf>
    <xf numFmtId="179" fontId="2" fillId="2" borderId="2" xfId="0" applyNumberFormat="1" applyFont="1" applyFill="1" applyBorder="1" applyAlignment="1" applyProtection="1">
      <alignment/>
      <protection locked="0"/>
    </xf>
    <xf numFmtId="188" fontId="0" fillId="3" borderId="1" xfId="0" applyNumberFormat="1" applyFill="1" applyBorder="1" applyAlignment="1">
      <alignment/>
    </xf>
    <xf numFmtId="179" fontId="2" fillId="2" borderId="2" xfId="0" applyNumberFormat="1" applyFont="1" applyFill="1" applyBorder="1" applyAlignment="1">
      <alignment/>
    </xf>
    <xf numFmtId="179" fontId="1" fillId="2" borderId="2" xfId="0" applyNumberFormat="1" applyFont="1" applyFill="1" applyBorder="1" applyAlignment="1">
      <alignment/>
    </xf>
    <xf numFmtId="0" fontId="0" fillId="2" borderId="3" xfId="0" applyFill="1" applyBorder="1" applyAlignment="1">
      <alignment/>
    </xf>
    <xf numFmtId="0" fontId="1" fillId="4" borderId="0" xfId="0" applyFont="1" applyFill="1" applyAlignment="1">
      <alignment/>
    </xf>
    <xf numFmtId="180" fontId="2" fillId="4" borderId="2" xfId="0" applyNumberFormat="1" applyFont="1" applyFill="1" applyBorder="1" applyAlignment="1">
      <alignment/>
    </xf>
    <xf numFmtId="0" fontId="0" fillId="4" borderId="0" xfId="0" applyFill="1" applyAlignment="1">
      <alignment/>
    </xf>
    <xf numFmtId="180" fontId="2" fillId="4" borderId="2" xfId="0" applyNumberFormat="1" applyFont="1" applyFill="1" applyBorder="1" applyAlignment="1" applyProtection="1">
      <alignment/>
      <protection locked="0"/>
    </xf>
    <xf numFmtId="180" fontId="1" fillId="4" borderId="2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/>
    </xf>
    <xf numFmtId="3" fontId="0" fillId="3" borderId="1" xfId="0" applyNumberFormat="1" applyFill="1" applyBorder="1" applyAlignment="1">
      <alignment/>
    </xf>
    <xf numFmtId="0" fontId="1" fillId="2" borderId="0" xfId="0" applyFont="1" applyFill="1" applyAlignment="1">
      <alignment/>
    </xf>
    <xf numFmtId="180" fontId="2" fillId="4" borderId="2" xfId="0" applyNumberFormat="1" applyFont="1" applyFill="1" applyBorder="1" applyAlignment="1">
      <alignment/>
    </xf>
    <xf numFmtId="0" fontId="0" fillId="4" borderId="0" xfId="0" applyFill="1" applyAlignment="1">
      <alignment/>
    </xf>
    <xf numFmtId="179" fontId="2" fillId="2" borderId="2" xfId="0" applyNumberFormat="1" applyFont="1" applyFill="1" applyBorder="1" applyAlignment="1">
      <alignment/>
    </xf>
    <xf numFmtId="179" fontId="0" fillId="2" borderId="0" xfId="0" applyNumberFormat="1" applyFill="1" applyAlignment="1">
      <alignment/>
    </xf>
    <xf numFmtId="181" fontId="1" fillId="2" borderId="0" xfId="0" applyNumberFormat="1" applyFont="1" applyFill="1" applyAlignment="1">
      <alignment/>
    </xf>
    <xf numFmtId="0" fontId="0" fillId="2" borderId="0" xfId="0" applyFill="1" applyBorder="1" applyAlignment="1">
      <alignment/>
    </xf>
    <xf numFmtId="1" fontId="0" fillId="2" borderId="0" xfId="0" applyNumberFormat="1" applyFill="1" applyAlignment="1">
      <alignment/>
    </xf>
    <xf numFmtId="3" fontId="1" fillId="3" borderId="1" xfId="0" applyNumberFormat="1" applyFont="1" applyFill="1" applyBorder="1" applyAlignment="1">
      <alignment horizontal="center"/>
    </xf>
    <xf numFmtId="0" fontId="9" fillId="2" borderId="0" xfId="0" applyFont="1" applyFill="1" applyAlignment="1">
      <alignment/>
    </xf>
    <xf numFmtId="179" fontId="0" fillId="3" borderId="1" xfId="19" applyNumberFormat="1" applyFont="1" applyFill="1" applyBorder="1" applyAlignment="1">
      <alignment/>
    </xf>
    <xf numFmtId="3" fontId="0" fillId="3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9" fontId="1" fillId="3" borderId="3" xfId="19" applyFont="1" applyFill="1" applyBorder="1" applyAlignment="1">
      <alignment horizontal="center"/>
    </xf>
    <xf numFmtId="9" fontId="0" fillId="0" borderId="1" xfId="19" applyFill="1" applyBorder="1" applyAlignment="1" applyProtection="1">
      <alignment/>
      <protection locked="0"/>
    </xf>
    <xf numFmtId="180" fontId="1" fillId="3" borderId="1" xfId="19" applyNumberFormat="1" applyFont="1" applyFill="1" applyBorder="1" applyAlignment="1">
      <alignment/>
    </xf>
    <xf numFmtId="3" fontId="1" fillId="3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179" fontId="1" fillId="2" borderId="1" xfId="0" applyNumberFormat="1" applyFont="1" applyFill="1" applyBorder="1" applyAlignment="1" applyProtection="1">
      <alignment/>
      <protection locked="0"/>
    </xf>
    <xf numFmtId="1" fontId="0" fillId="3" borderId="1" xfId="0" applyNumberFormat="1" applyFill="1" applyBorder="1" applyAlignment="1">
      <alignment/>
    </xf>
    <xf numFmtId="1" fontId="0" fillId="3" borderId="1" xfId="0" applyNumberFormat="1" applyFont="1" applyFill="1" applyBorder="1" applyAlignment="1">
      <alignment/>
    </xf>
    <xf numFmtId="3" fontId="0" fillId="3" borderId="4" xfId="0" applyNumberFormat="1" applyFill="1" applyBorder="1" applyAlignment="1">
      <alignment/>
    </xf>
    <xf numFmtId="1" fontId="0" fillId="0" borderId="1" xfId="0" applyNumberFormat="1" applyFill="1" applyBorder="1" applyAlignment="1" applyProtection="1">
      <alignment/>
      <protection locked="0"/>
    </xf>
    <xf numFmtId="1" fontId="0" fillId="0" borderId="4" xfId="0" applyNumberFormat="1" applyFill="1" applyBorder="1" applyAlignment="1" applyProtection="1">
      <alignment/>
      <protection locked="0"/>
    </xf>
    <xf numFmtId="1" fontId="0" fillId="3" borderId="5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1" fontId="0" fillId="3" borderId="5" xfId="0" applyNumberFormat="1" applyFill="1" applyBorder="1" applyAlignment="1">
      <alignment/>
    </xf>
    <xf numFmtId="9" fontId="0" fillId="0" borderId="3" xfId="19" applyFill="1" applyBorder="1" applyAlignment="1" applyProtection="1">
      <alignment/>
      <protection locked="0"/>
    </xf>
    <xf numFmtId="1" fontId="9" fillId="2" borderId="0" xfId="0" applyNumberFormat="1" applyFont="1" applyFill="1" applyBorder="1" applyAlignment="1" applyProtection="1">
      <alignment/>
      <protection locked="0"/>
    </xf>
    <xf numFmtId="190" fontId="0" fillId="3" borderId="1" xfId="0" applyNumberFormat="1" applyFill="1" applyBorder="1" applyAlignment="1">
      <alignment/>
    </xf>
    <xf numFmtId="179" fontId="2" fillId="2" borderId="1" xfId="0" applyNumberFormat="1" applyFont="1" applyFill="1" applyBorder="1" applyAlignment="1" applyProtection="1">
      <alignment/>
      <protection locked="0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9" fontId="1" fillId="3" borderId="1" xfId="19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11" fillId="3" borderId="0" xfId="16" applyFont="1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overview!$K$2:$P$2</c:f>
        </c:strRef>
      </c:tx>
      <c:layout>
        <c:manualLayout>
          <c:xMode val="factor"/>
          <c:yMode val="factor"/>
          <c:x val="-0.07125"/>
          <c:y val="0.01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35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title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07875"/>
          <c:y val="0.1475"/>
          <c:w val="0.77925"/>
          <c:h val="0.81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7"/>
            <c:spPr>
              <a:ln w="3175">
                <a:noFill/>
              </a:ln>
            </c:spPr>
          </c:dPt>
          <c:dPt>
            <c:idx val="8"/>
            <c:spPr>
              <a:ln w="3175">
                <a:noFill/>
              </a:ln>
            </c:spPr>
          </c:dPt>
          <c:dPt>
            <c:idx val="9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12"/>
            <c:spPr>
              <a:ln w="3175">
                <a:noFill/>
              </a:ln>
            </c:spPr>
          </c:dPt>
          <c:dPt>
            <c:idx val="13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0080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solidFill>
                  <a:srgbClr val="FFFF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75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overview!$C$6:$C$15</c:f>
              <c:strCache>
                <c:ptCount val="10"/>
                <c:pt idx="0">
                  <c:v>purchased energy</c:v>
                </c:pt>
                <c:pt idx="1">
                  <c:v>water and wastewater</c:v>
                </c:pt>
                <c:pt idx="2">
                  <c:v>raw materials, production</c:v>
                </c:pt>
                <c:pt idx="3">
                  <c:v>purchased packaging</c:v>
                </c:pt>
                <c:pt idx="4">
                  <c:v>transport (raw materials)</c:v>
                </c:pt>
                <c:pt idx="5">
                  <c:v>own transport &amp; business travels</c:v>
                </c:pt>
                <c:pt idx="6">
                  <c:v>commuting</c:v>
                </c:pt>
                <c:pt idx="7">
                  <c:v>office supplies</c:v>
                </c:pt>
                <c:pt idx="8">
                  <c:v>food &amp; drinks</c:v>
                </c:pt>
                <c:pt idx="9">
                  <c:v>waste &amp; process emissions</c:v>
                </c:pt>
              </c:strCache>
            </c:strRef>
          </c:cat>
          <c:val>
            <c:numRef>
              <c:f>overview!$E$6:$E$15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0080"/>
        </a:gs>
        <a:gs pos="100000">
          <a:srgbClr val="00003B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iek2"/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0.94175</cdr:x>
      <cdr:y>0.8055</cdr:y>
    </cdr:from>
    <cdr:to>
      <cdr:x>0.982</cdr:x>
      <cdr:y>0.938</cdr:y>
    </cdr:to>
    <cdr:pic>
      <cdr:nvPicPr>
        <cdr:cNvPr id="1" name="Picture 30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7040225" y="7886700"/>
          <a:ext cx="723900" cy="1295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8097500" cy="9801225"/>
    <xdr:graphicFrame>
      <xdr:nvGraphicFramePr>
        <xdr:cNvPr id="1" name="Shape 1025"/>
        <xdr:cNvGraphicFramePr/>
      </xdr:nvGraphicFramePr>
      <xdr:xfrm>
        <a:off x="0" y="0"/>
        <a:ext cx="18097500" cy="980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7</xdr:row>
      <xdr:rowOff>85725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7</xdr:row>
      <xdr:rowOff>85725</xdr:rowOff>
    </xdr:to>
    <xdr:pic>
      <xdr:nvPicPr>
        <xdr:cNvPr id="1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7</xdr:row>
      <xdr:rowOff>85725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7</xdr:row>
      <xdr:rowOff>85725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-tme.nl/carbonfootprint_en.ht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-tme.nl/carbonfootprint_en.ht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-tme.nl/carbonfootprint_en.htm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P16"/>
  <sheetViews>
    <sheetView workbookViewId="0" topLeftCell="A1">
      <pane ySplit="17" topLeftCell="BM18" activePane="bottomLeft" state="frozen"/>
      <selection pane="topLeft" activeCell="A1" sqref="A1"/>
      <selection pane="bottomLeft" activeCell="A18" sqref="A18"/>
    </sheetView>
  </sheetViews>
  <sheetFormatPr defaultColWidth="9.140625" defaultRowHeight="12.75"/>
  <cols>
    <col min="1" max="1" width="10.7109375" style="1" customWidth="1"/>
    <col min="2" max="3" width="30.7109375" style="1" customWidth="1"/>
    <col min="4" max="4" width="12.7109375" style="1" customWidth="1"/>
    <col min="5" max="5" width="9.7109375" style="1" customWidth="1"/>
    <col min="6" max="6" width="12.7109375" style="27" customWidth="1"/>
    <col min="7" max="7" width="9.7109375" style="1" customWidth="1"/>
    <col min="8" max="8" width="12.7109375" style="1" customWidth="1"/>
    <col min="9" max="9" width="10.7109375" style="1" customWidth="1"/>
    <col min="10" max="10" width="9.140625" style="1" customWidth="1"/>
    <col min="11" max="11" width="23.7109375" style="1" customWidth="1"/>
    <col min="12" max="12" width="12.7109375" style="1" customWidth="1"/>
    <col min="13" max="13" width="7.7109375" style="1" customWidth="1"/>
    <col min="14" max="14" width="2.00390625" style="1" customWidth="1"/>
    <col min="15" max="16" width="10.7109375" style="1" customWidth="1"/>
    <col min="17" max="16384" width="9.140625" style="1" customWidth="1"/>
  </cols>
  <sheetData>
    <row r="1" ht="13.5" thickBot="1">
      <c r="C1" s="2" t="s">
        <v>12</v>
      </c>
    </row>
    <row r="2" spans="3:16" ht="13.5" customHeight="1" thickBot="1">
      <c r="C2" s="11" t="s">
        <v>71</v>
      </c>
      <c r="D2" s="2" t="s">
        <v>62</v>
      </c>
      <c r="F2" s="25" t="s">
        <v>62</v>
      </c>
      <c r="G2" s="13" t="s">
        <v>91</v>
      </c>
      <c r="H2" s="11">
        <v>2010</v>
      </c>
      <c r="K2" s="2" t="s">
        <v>75</v>
      </c>
      <c r="L2" s="2" t="str">
        <f>+C2</f>
        <v>Company name</v>
      </c>
      <c r="M2" s="2">
        <f>+H2</f>
        <v>2010</v>
      </c>
      <c r="N2" s="2" t="s">
        <v>13</v>
      </c>
      <c r="O2" s="12">
        <f>+F4</f>
        <v>0</v>
      </c>
      <c r="P2" s="2" t="s">
        <v>19</v>
      </c>
    </row>
    <row r="3" spans="3:6" ht="13.5" customHeight="1" thickBot="1">
      <c r="C3" s="2"/>
      <c r="D3" s="2" t="s">
        <v>92</v>
      </c>
      <c r="F3" s="25" t="s">
        <v>93</v>
      </c>
    </row>
    <row r="4" spans="3:9" ht="13.5" customHeight="1" thickBot="1">
      <c r="C4" s="2" t="s">
        <v>80</v>
      </c>
      <c r="D4" s="36">
        <f>SUM(D6:D15)</f>
        <v>0</v>
      </c>
      <c r="E4" s="33" t="s">
        <v>42</v>
      </c>
      <c r="F4" s="34">
        <f>SUM(F6:F15)</f>
        <v>0</v>
      </c>
      <c r="G4" s="33" t="s">
        <v>16</v>
      </c>
      <c r="H4" s="10"/>
      <c r="I4" s="8" t="s">
        <v>76</v>
      </c>
    </row>
    <row r="5" spans="3:9" ht="13.5" customHeight="1" thickBot="1">
      <c r="C5" s="2"/>
      <c r="D5" s="37"/>
      <c r="E5" s="5"/>
      <c r="F5" s="35"/>
      <c r="G5" s="5"/>
      <c r="H5" s="4">
        <f>IF(H4=0,H4,F4/H4*10^6)</f>
        <v>0</v>
      </c>
      <c r="I5" s="1" t="s">
        <v>77</v>
      </c>
    </row>
    <row r="6" spans="3:9" ht="13.5" customHeight="1" thickBot="1">
      <c r="C6" s="2" t="s">
        <v>81</v>
      </c>
      <c r="D6" s="36">
        <f>'production chain'!I3</f>
        <v>0</v>
      </c>
      <c r="E6" s="6" t="str">
        <f aca="true" t="shared" si="0" ref="E6:E15">+IF(D$4=0,"-",D6/D$4)</f>
        <v>-</v>
      </c>
      <c r="F6" s="34">
        <f>'production chain'!K3</f>
        <v>0</v>
      </c>
      <c r="G6" s="6" t="str">
        <f aca="true" t="shared" si="1" ref="G6:G15">+IF(F$4=0,"-",F6/F$4)</f>
        <v>-</v>
      </c>
      <c r="H6" s="9"/>
      <c r="I6" s="8" t="s">
        <v>78</v>
      </c>
    </row>
    <row r="7" spans="3:9" ht="13.5" customHeight="1" thickBot="1">
      <c r="C7" s="2" t="s">
        <v>82</v>
      </c>
      <c r="D7" s="36">
        <f>'production chain'!I4</f>
        <v>0</v>
      </c>
      <c r="E7" s="6" t="str">
        <f t="shared" si="0"/>
        <v>-</v>
      </c>
      <c r="F7" s="34">
        <f>'production chain'!K4</f>
        <v>0</v>
      </c>
      <c r="G7" s="6" t="str">
        <f t="shared" si="1"/>
        <v>-</v>
      </c>
      <c r="H7" s="4">
        <f>IF(H6=0,H6,F4/H6)</f>
        <v>0</v>
      </c>
      <c r="I7" s="1" t="s">
        <v>79</v>
      </c>
    </row>
    <row r="8" spans="3:7" ht="13.5" customHeight="1" thickBot="1">
      <c r="C8" s="2" t="s">
        <v>83</v>
      </c>
      <c r="D8" s="36">
        <f>'production chain'!I5</f>
        <v>0</v>
      </c>
      <c r="E8" s="6" t="str">
        <f t="shared" si="0"/>
        <v>-</v>
      </c>
      <c r="F8" s="34">
        <f>'production chain'!K5</f>
        <v>0</v>
      </c>
      <c r="G8" s="6" t="str">
        <f t="shared" si="1"/>
        <v>-</v>
      </c>
    </row>
    <row r="9" spans="3:7" ht="13.5" customHeight="1" thickBot="1">
      <c r="C9" s="2" t="s">
        <v>84</v>
      </c>
      <c r="D9" s="36">
        <f>'production chain'!I6</f>
        <v>0</v>
      </c>
      <c r="E9" s="6" t="str">
        <f t="shared" si="0"/>
        <v>-</v>
      </c>
      <c r="F9" s="34">
        <f>'production chain'!K6</f>
        <v>0</v>
      </c>
      <c r="G9" s="6" t="str">
        <f t="shared" si="1"/>
        <v>-</v>
      </c>
    </row>
    <row r="10" spans="1:7" ht="13.5" customHeight="1" thickBot="1">
      <c r="A10" s="2" t="s">
        <v>72</v>
      </c>
      <c r="C10" s="2" t="s">
        <v>85</v>
      </c>
      <c r="D10" s="36">
        <f>'production chain'!I7</f>
        <v>0</v>
      </c>
      <c r="E10" s="6" t="str">
        <f t="shared" si="0"/>
        <v>-</v>
      </c>
      <c r="F10" s="34">
        <f>'production chain'!K7</f>
        <v>0</v>
      </c>
      <c r="G10" s="6" t="str">
        <f t="shared" si="1"/>
        <v>-</v>
      </c>
    </row>
    <row r="11" spans="2:7" ht="13.5" customHeight="1" thickBot="1">
      <c r="B11" s="2"/>
      <c r="C11" s="2" t="s">
        <v>86</v>
      </c>
      <c r="D11" s="36">
        <f>'production chain'!I8</f>
        <v>0</v>
      </c>
      <c r="E11" s="6" t="str">
        <f t="shared" si="0"/>
        <v>-</v>
      </c>
      <c r="F11" s="34">
        <f>'production chain'!K8</f>
        <v>0</v>
      </c>
      <c r="G11" s="6" t="str">
        <f t="shared" si="1"/>
        <v>-</v>
      </c>
    </row>
    <row r="12" spans="3:7" ht="13.5" customHeight="1" thickBot="1">
      <c r="C12" s="2" t="s">
        <v>87</v>
      </c>
      <c r="D12" s="36">
        <f>'production chain'!I9</f>
        <v>0</v>
      </c>
      <c r="E12" s="6" t="str">
        <f t="shared" si="0"/>
        <v>-</v>
      </c>
      <c r="F12" s="34">
        <f>'production chain'!K9</f>
        <v>0</v>
      </c>
      <c r="G12" s="6" t="str">
        <f t="shared" si="1"/>
        <v>-</v>
      </c>
    </row>
    <row r="13" spans="1:7" ht="13.5" customHeight="1" thickBot="1">
      <c r="A13" s="2" t="s">
        <v>73</v>
      </c>
      <c r="C13" s="2" t="s">
        <v>88</v>
      </c>
      <c r="D13" s="36">
        <f>'production chain'!I10</f>
        <v>0</v>
      </c>
      <c r="E13" s="6" t="str">
        <f t="shared" si="0"/>
        <v>-</v>
      </c>
      <c r="F13" s="34">
        <f>'production chain'!K10</f>
        <v>0</v>
      </c>
      <c r="G13" s="6" t="str">
        <f t="shared" si="1"/>
        <v>-</v>
      </c>
    </row>
    <row r="14" spans="1:7" ht="13.5" customHeight="1" thickBot="1">
      <c r="A14" s="2" t="s">
        <v>69</v>
      </c>
      <c r="C14" s="2" t="s">
        <v>89</v>
      </c>
      <c r="D14" s="36">
        <f>'production chain'!I11</f>
        <v>0</v>
      </c>
      <c r="E14" s="6" t="str">
        <f t="shared" si="0"/>
        <v>-</v>
      </c>
      <c r="F14" s="34">
        <f>'production chain'!K11</f>
        <v>0</v>
      </c>
      <c r="G14" s="6" t="str">
        <f t="shared" si="1"/>
        <v>-</v>
      </c>
    </row>
    <row r="15" spans="1:7" ht="13.5" customHeight="1" thickBot="1">
      <c r="A15" s="16" t="s">
        <v>74</v>
      </c>
      <c r="C15" s="2" t="s">
        <v>90</v>
      </c>
      <c r="D15" s="36">
        <f>'production chain'!I12</f>
        <v>0</v>
      </c>
      <c r="E15" s="6" t="str">
        <f t="shared" si="0"/>
        <v>-</v>
      </c>
      <c r="F15" s="34">
        <f>'production chain'!K12</f>
        <v>0</v>
      </c>
      <c r="G15" s="6" t="str">
        <f t="shared" si="1"/>
        <v>-</v>
      </c>
    </row>
    <row r="16" spans="3:9" ht="13.5" customHeight="1">
      <c r="C16" s="2"/>
      <c r="D16" s="2"/>
      <c r="E16" s="38">
        <f>SUM(E6:E15)</f>
        <v>0</v>
      </c>
      <c r="F16" s="25"/>
      <c r="G16" s="38">
        <f>SUM(G6:G15)</f>
        <v>0</v>
      </c>
      <c r="H16" s="2"/>
      <c r="I16" s="2"/>
    </row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</sheetData>
  <sheetProtection password="DFA3" sheet="1" objects="1" scenarios="1"/>
  <hyperlinks>
    <hyperlink ref="A15" r:id="rId1" display="www.i-tme.nl/carbonfootprint_en.htm"/>
  </hyperlinks>
  <printOptions/>
  <pageMargins left="1.1811023622047245" right="0.7874015748031497" top="0.7874015748031497" bottom="0.7874015748031497" header="0.5118110236220472" footer="0.5118110236220472"/>
  <pageSetup fitToHeight="1" fitToWidth="1" horizontalDpi="600" verticalDpi="600" orientation="landscape" paperSize="9" scale="83" r:id="rId3"/>
  <ignoredErrors>
    <ignoredError sqref="E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1:IV113"/>
  <sheetViews>
    <sheetView tabSelected="1" workbookViewId="0" topLeftCell="A1">
      <pane xSplit="4" ySplit="17" topLeftCell="E18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B20" sqref="B20"/>
    </sheetView>
  </sheetViews>
  <sheetFormatPr defaultColWidth="9.140625" defaultRowHeight="12.75"/>
  <cols>
    <col min="1" max="1" width="10.7109375" style="1" customWidth="1"/>
    <col min="2" max="2" width="6.7109375" style="1" customWidth="1"/>
    <col min="3" max="3" width="30.7109375" style="1" customWidth="1"/>
    <col min="4" max="4" width="20.7109375" style="1" customWidth="1"/>
    <col min="5" max="5" width="14.7109375" style="1" customWidth="1"/>
    <col min="6" max="6" width="8.7109375" style="1" customWidth="1"/>
    <col min="7" max="8" width="10.7109375" style="1" customWidth="1"/>
    <col min="9" max="9" width="12.7109375" style="1" customWidth="1"/>
    <col min="10" max="10" width="9.140625" style="1" customWidth="1"/>
    <col min="11" max="11" width="12.7109375" style="27" customWidth="1"/>
    <col min="12" max="12" width="10.7109375" style="1" customWidth="1"/>
    <col min="13" max="13" width="2.7109375" style="1" customWidth="1"/>
    <col min="14" max="28" width="10.7109375" style="1" customWidth="1"/>
    <col min="29" max="29" width="10.57421875" style="1" bestFit="1" customWidth="1"/>
    <col min="30" max="44" width="10.7109375" style="1" customWidth="1"/>
    <col min="45" max="16384" width="9.140625" style="1" customWidth="1"/>
  </cols>
  <sheetData>
    <row r="1" spans="2:14" ht="13.5" customHeight="1">
      <c r="B1" s="2" t="s">
        <v>1</v>
      </c>
      <c r="E1" s="2" t="s">
        <v>94</v>
      </c>
      <c r="G1" s="2"/>
      <c r="I1" s="2" t="s">
        <v>62</v>
      </c>
      <c r="K1" s="25" t="s">
        <v>62</v>
      </c>
      <c r="N1" s="2" t="s">
        <v>96</v>
      </c>
    </row>
    <row r="2" spans="2:14" ht="13.5" customHeight="1" thickBot="1">
      <c r="B2" s="2"/>
      <c r="D2" s="2"/>
      <c r="E2" s="2"/>
      <c r="G2" s="2"/>
      <c r="I2" s="2" t="s">
        <v>92</v>
      </c>
      <c r="K2" s="25" t="s">
        <v>93</v>
      </c>
      <c r="N2" s="2" t="s">
        <v>97</v>
      </c>
    </row>
    <row r="3" spans="2:15" ht="13.5" customHeight="1" thickBot="1">
      <c r="B3" s="13" t="s">
        <v>0</v>
      </c>
      <c r="C3" s="30"/>
      <c r="D3" s="30"/>
      <c r="E3" s="2"/>
      <c r="F3" s="14" t="s">
        <v>81</v>
      </c>
      <c r="G3" s="2"/>
      <c r="I3" s="22">
        <f>I19</f>
        <v>0</v>
      </c>
      <c r="K3" s="26">
        <f>K19</f>
        <v>0</v>
      </c>
      <c r="N3" s="26">
        <f>SUM(K3:K12)</f>
        <v>0</v>
      </c>
      <c r="O3" s="2" t="s">
        <v>98</v>
      </c>
    </row>
    <row r="4" spans="3:11" ht="13.5" customHeight="1" thickBot="1">
      <c r="C4" s="30"/>
      <c r="D4" s="30"/>
      <c r="E4" s="2"/>
      <c r="F4" s="14" t="s">
        <v>82</v>
      </c>
      <c r="G4" s="2"/>
      <c r="I4" s="22">
        <f>I27</f>
        <v>0</v>
      </c>
      <c r="K4" s="26">
        <f>K27</f>
        <v>0</v>
      </c>
    </row>
    <row r="5" spans="3:11" ht="13.5" customHeight="1" thickBot="1">
      <c r="C5" s="30"/>
      <c r="D5" s="30"/>
      <c r="E5" s="2"/>
      <c r="F5" s="14" t="s">
        <v>83</v>
      </c>
      <c r="G5" s="2"/>
      <c r="I5" s="22">
        <f>I32</f>
        <v>0</v>
      </c>
      <c r="K5" s="26">
        <f>K32</f>
        <v>0</v>
      </c>
    </row>
    <row r="6" spans="3:16" ht="13.5" customHeight="1" thickBot="1">
      <c r="C6" s="30"/>
      <c r="D6" s="30"/>
      <c r="E6" s="2"/>
      <c r="F6" s="14" t="s">
        <v>84</v>
      </c>
      <c r="G6" s="2"/>
      <c r="I6" s="22">
        <f>I45</f>
        <v>0</v>
      </c>
      <c r="K6" s="26">
        <f>K45</f>
        <v>0</v>
      </c>
      <c r="N6" s="69" t="s">
        <v>405</v>
      </c>
      <c r="O6" s="68"/>
      <c r="P6" s="68"/>
    </row>
    <row r="7" spans="3:16" ht="13.5" customHeight="1" thickBot="1">
      <c r="C7" s="30"/>
      <c r="D7" s="30"/>
      <c r="F7" s="14" t="s">
        <v>85</v>
      </c>
      <c r="I7" s="22">
        <f>I53</f>
        <v>0</v>
      </c>
      <c r="K7" s="26">
        <f>K53</f>
        <v>0</v>
      </c>
      <c r="N7" s="70" t="s">
        <v>74</v>
      </c>
      <c r="O7" s="68"/>
      <c r="P7" s="68"/>
    </row>
    <row r="8" spans="3:11" ht="13.5" customHeight="1" thickBot="1">
      <c r="C8" s="30"/>
      <c r="D8" s="30"/>
      <c r="F8" s="14" t="s">
        <v>86</v>
      </c>
      <c r="I8" s="22">
        <f>I61</f>
        <v>0</v>
      </c>
      <c r="K8" s="26">
        <f>K61</f>
        <v>0</v>
      </c>
    </row>
    <row r="9" spans="6:11" ht="13.5" customHeight="1" thickBot="1">
      <c r="F9" s="14" t="s">
        <v>87</v>
      </c>
      <c r="I9" s="22">
        <f>I69</f>
        <v>0</v>
      </c>
      <c r="K9" s="26">
        <f>K69</f>
        <v>0</v>
      </c>
    </row>
    <row r="10" spans="1:11" ht="13.5" customHeight="1" thickBot="1">
      <c r="A10" s="2" t="s">
        <v>72</v>
      </c>
      <c r="F10" s="14" t="s">
        <v>88</v>
      </c>
      <c r="I10" s="22">
        <f>I77</f>
        <v>0</v>
      </c>
      <c r="K10" s="26">
        <f>K77</f>
        <v>0</v>
      </c>
    </row>
    <row r="11" spans="2:11" ht="13.5" customHeight="1" thickBot="1">
      <c r="B11" s="2"/>
      <c r="F11" s="14" t="s">
        <v>89</v>
      </c>
      <c r="I11" s="22">
        <f>I90</f>
        <v>0</v>
      </c>
      <c r="K11" s="26">
        <f>K90</f>
        <v>0</v>
      </c>
    </row>
    <row r="12" spans="6:11" ht="13.5" customHeight="1" thickBot="1">
      <c r="F12" s="14" t="s">
        <v>90</v>
      </c>
      <c r="I12" s="22">
        <f>I103</f>
        <v>0</v>
      </c>
      <c r="K12" s="26">
        <f>K103</f>
        <v>0</v>
      </c>
    </row>
    <row r="13" spans="1:14" ht="13.5" customHeight="1">
      <c r="A13" s="2" t="s">
        <v>73</v>
      </c>
      <c r="E13" s="2" t="s">
        <v>94</v>
      </c>
      <c r="G13" s="2" t="s">
        <v>95</v>
      </c>
      <c r="N13" s="2" t="s">
        <v>94</v>
      </c>
    </row>
    <row r="14" spans="1:14" ht="13.5" customHeight="1">
      <c r="A14" s="2" t="s">
        <v>69</v>
      </c>
      <c r="E14" s="2"/>
      <c r="G14" s="2"/>
      <c r="N14" s="2"/>
    </row>
    <row r="15" spans="7:14" ht="13.5" customHeight="1">
      <c r="G15" s="2" t="s">
        <v>18</v>
      </c>
      <c r="N15" s="2" t="s">
        <v>106</v>
      </c>
    </row>
    <row r="16" spans="2:44" ht="13.5" customHeight="1">
      <c r="B16" s="19" t="s">
        <v>20</v>
      </c>
      <c r="C16" s="2" t="s">
        <v>99</v>
      </c>
      <c r="D16" s="2" t="s">
        <v>100</v>
      </c>
      <c r="E16" s="2" t="s">
        <v>101</v>
      </c>
      <c r="F16" s="2" t="s">
        <v>102</v>
      </c>
      <c r="G16" s="2" t="s">
        <v>59</v>
      </c>
      <c r="I16" s="2" t="s">
        <v>59</v>
      </c>
      <c r="K16" s="25" t="s">
        <v>61</v>
      </c>
      <c r="N16" s="52">
        <f aca="true" t="shared" si="0" ref="N16:V16">N31</f>
        <v>0</v>
      </c>
      <c r="O16" s="52">
        <f t="shared" si="0"/>
        <v>0</v>
      </c>
      <c r="P16" s="52">
        <f t="shared" si="0"/>
        <v>0</v>
      </c>
      <c r="Q16" s="52">
        <f t="shared" si="0"/>
        <v>0</v>
      </c>
      <c r="R16" s="52">
        <f t="shared" si="0"/>
        <v>0</v>
      </c>
      <c r="S16" s="52" t="e">
        <f t="shared" si="0"/>
        <v>#REF!</v>
      </c>
      <c r="T16" s="52" t="e">
        <f t="shared" si="0"/>
        <v>#REF!</v>
      </c>
      <c r="U16" s="52" t="e">
        <f t="shared" si="0"/>
        <v>#REF!</v>
      </c>
      <c r="V16" s="52" t="e">
        <f t="shared" si="0"/>
        <v>#REF!</v>
      </c>
      <c r="W16" s="52" t="e">
        <f aca="true" t="shared" si="1" ref="W16:AB16">W31</f>
        <v>#REF!</v>
      </c>
      <c r="X16" s="52" t="e">
        <f t="shared" si="1"/>
        <v>#REF!</v>
      </c>
      <c r="Y16" s="52" t="e">
        <f t="shared" si="1"/>
        <v>#REF!</v>
      </c>
      <c r="Z16" s="52" t="e">
        <f t="shared" si="1"/>
        <v>#REF!</v>
      </c>
      <c r="AA16" s="52" t="e">
        <f t="shared" si="1"/>
        <v>#REF!</v>
      </c>
      <c r="AB16" s="52" t="e">
        <f t="shared" si="1"/>
        <v>#REF!</v>
      </c>
      <c r="AD16" s="52">
        <f>AD31</f>
        <v>0</v>
      </c>
      <c r="AE16" s="52">
        <f aca="true" t="shared" si="2" ref="AE16:AR16">AE31</f>
        <v>0</v>
      </c>
      <c r="AF16" s="52">
        <f t="shared" si="2"/>
        <v>0</v>
      </c>
      <c r="AG16" s="52">
        <f t="shared" si="2"/>
        <v>0</v>
      </c>
      <c r="AH16" s="52">
        <f t="shared" si="2"/>
        <v>0</v>
      </c>
      <c r="AI16" s="52" t="e">
        <f t="shared" si="2"/>
        <v>#REF!</v>
      </c>
      <c r="AJ16" s="52" t="e">
        <f t="shared" si="2"/>
        <v>#REF!</v>
      </c>
      <c r="AK16" s="52" t="e">
        <f t="shared" si="2"/>
        <v>#REF!</v>
      </c>
      <c r="AL16" s="52" t="e">
        <f t="shared" si="2"/>
        <v>#REF!</v>
      </c>
      <c r="AM16" s="52" t="e">
        <f t="shared" si="2"/>
        <v>#REF!</v>
      </c>
      <c r="AN16" s="52" t="e">
        <f t="shared" si="2"/>
        <v>#REF!</v>
      </c>
      <c r="AO16" s="52" t="e">
        <f t="shared" si="2"/>
        <v>#REF!</v>
      </c>
      <c r="AP16" s="52" t="e">
        <f t="shared" si="2"/>
        <v>#REF!</v>
      </c>
      <c r="AQ16" s="52" t="e">
        <f t="shared" si="2"/>
        <v>#REF!</v>
      </c>
      <c r="AR16" s="52" t="e">
        <f t="shared" si="2"/>
        <v>#REF!</v>
      </c>
    </row>
    <row r="17" spans="2:44" ht="13.5" customHeight="1">
      <c r="B17" s="19"/>
      <c r="C17" s="2"/>
      <c r="D17" s="2"/>
      <c r="E17" s="19"/>
      <c r="F17" s="2"/>
      <c r="G17" s="2" t="s">
        <v>103</v>
      </c>
      <c r="I17" s="2"/>
      <c r="K17" s="25"/>
      <c r="N17" s="53" t="str">
        <f aca="true" t="shared" si="3" ref="N17:V17">N32</f>
        <v> - </v>
      </c>
      <c r="O17" s="53" t="str">
        <f t="shared" si="3"/>
        <v> - </v>
      </c>
      <c r="P17" s="53" t="str">
        <f t="shared" si="3"/>
        <v> - </v>
      </c>
      <c r="Q17" s="53" t="str">
        <f t="shared" si="3"/>
        <v> - </v>
      </c>
      <c r="R17" s="53" t="str">
        <f t="shared" si="3"/>
        <v> - </v>
      </c>
      <c r="S17" s="53" t="e">
        <f t="shared" si="3"/>
        <v>#REF!</v>
      </c>
      <c r="T17" s="53" t="e">
        <f t="shared" si="3"/>
        <v>#REF!</v>
      </c>
      <c r="U17" s="53" t="e">
        <f t="shared" si="3"/>
        <v>#REF!</v>
      </c>
      <c r="V17" s="53" t="e">
        <f t="shared" si="3"/>
        <v>#REF!</v>
      </c>
      <c r="W17" s="53" t="e">
        <f aca="true" t="shared" si="4" ref="W17:AB17">W32</f>
        <v>#REF!</v>
      </c>
      <c r="X17" s="53" t="e">
        <f t="shared" si="4"/>
        <v>#REF!</v>
      </c>
      <c r="Y17" s="53" t="e">
        <f t="shared" si="4"/>
        <v>#REF!</v>
      </c>
      <c r="Z17" s="53" t="e">
        <f t="shared" si="4"/>
        <v>#REF!</v>
      </c>
      <c r="AA17" s="53" t="e">
        <f t="shared" si="4"/>
        <v>#REF!</v>
      </c>
      <c r="AB17" s="53" t="e">
        <f t="shared" si="4"/>
        <v>#REF!</v>
      </c>
      <c r="AD17" s="53" t="str">
        <f>AD32</f>
        <v> - </v>
      </c>
      <c r="AE17" s="53" t="str">
        <f aca="true" t="shared" si="5" ref="AE17:AR17">AE32</f>
        <v> - </v>
      </c>
      <c r="AF17" s="53" t="str">
        <f t="shared" si="5"/>
        <v> - </v>
      </c>
      <c r="AG17" s="53" t="str">
        <f t="shared" si="5"/>
        <v> - </v>
      </c>
      <c r="AH17" s="53" t="str">
        <f t="shared" si="5"/>
        <v> - </v>
      </c>
      <c r="AI17" s="53" t="e">
        <f t="shared" si="5"/>
        <v>#REF!</v>
      </c>
      <c r="AJ17" s="53" t="e">
        <f t="shared" si="5"/>
        <v>#REF!</v>
      </c>
      <c r="AK17" s="53" t="e">
        <f t="shared" si="5"/>
        <v>#REF!</v>
      </c>
      <c r="AL17" s="53" t="e">
        <f t="shared" si="5"/>
        <v>#REF!</v>
      </c>
      <c r="AM17" s="53" t="e">
        <f t="shared" si="5"/>
        <v>#REF!</v>
      </c>
      <c r="AN17" s="53" t="e">
        <f t="shared" si="5"/>
        <v>#REF!</v>
      </c>
      <c r="AO17" s="53" t="e">
        <f t="shared" si="5"/>
        <v>#REF!</v>
      </c>
      <c r="AP17" s="53" t="e">
        <f t="shared" si="5"/>
        <v>#REF!</v>
      </c>
      <c r="AQ17" s="53" t="e">
        <f t="shared" si="5"/>
        <v>#REF!</v>
      </c>
      <c r="AR17" s="53" t="e">
        <f t="shared" si="5"/>
        <v>#REF!</v>
      </c>
    </row>
    <row r="18" ht="13.5" customHeight="1" thickBot="1"/>
    <row r="19" spans="1:13" ht="13.5" customHeight="1" thickBot="1">
      <c r="A19" s="1">
        <v>100</v>
      </c>
      <c r="B19" s="19" t="s">
        <v>20</v>
      </c>
      <c r="C19" s="2" t="s">
        <v>104</v>
      </c>
      <c r="D19" s="13"/>
      <c r="H19" s="13" t="s">
        <v>105</v>
      </c>
      <c r="I19" s="20">
        <f>SUM(I20:I25)</f>
        <v>0</v>
      </c>
      <c r="J19" s="2" t="s">
        <v>42</v>
      </c>
      <c r="K19" s="28">
        <f>SUM(K20:K25)</f>
        <v>0</v>
      </c>
      <c r="L19" s="2" t="s">
        <v>16</v>
      </c>
      <c r="M19" s="2"/>
    </row>
    <row r="20" spans="1:11" ht="13.5" customHeight="1" thickBot="1">
      <c r="A20" s="1">
        <f>A19+1</f>
        <v>101</v>
      </c>
      <c r="B20" s="15">
        <v>0</v>
      </c>
      <c r="C20" s="24" t="str">
        <f>VLOOKUP(B20,database!$B$14:$I$4363,2)</f>
        <v> - </v>
      </c>
      <c r="D20" s="3" t="str">
        <f>VLOOKUP(B20,database!$B$14:$I$4363,3)</f>
        <v> - </v>
      </c>
      <c r="E20" s="15">
        <v>0</v>
      </c>
      <c r="F20" s="1" t="str">
        <f>VLOOKUP(B20,database!$B$14:$I$4363,5)</f>
        <v> - </v>
      </c>
      <c r="G20" s="21">
        <f>VLOOKUP(B20,database!$B$14:$I$4363,4)</f>
        <v>0</v>
      </c>
      <c r="I20" s="23">
        <f>G20*E20</f>
        <v>0</v>
      </c>
      <c r="K20" s="29">
        <f>G20*E20/1000</f>
        <v>0</v>
      </c>
    </row>
    <row r="21" spans="1:11" ht="13.5" customHeight="1" thickBot="1">
      <c r="A21" s="1">
        <f>A20+1</f>
        <v>102</v>
      </c>
      <c r="B21" s="15">
        <v>0</v>
      </c>
      <c r="C21" s="24" t="str">
        <f>VLOOKUP(B21,database!$B$14:$I$4363,2)</f>
        <v> - </v>
      </c>
      <c r="D21" s="3" t="str">
        <f>VLOOKUP(B21,database!$B$14:$I$4363,3)</f>
        <v> - </v>
      </c>
      <c r="E21" s="15">
        <v>0</v>
      </c>
      <c r="F21" s="1" t="str">
        <f>VLOOKUP(B21,database!$B$14:$I$4363,5)</f>
        <v> - </v>
      </c>
      <c r="G21" s="21">
        <f>VLOOKUP(B21,database!$B$14:$I$4363,4)</f>
        <v>0</v>
      </c>
      <c r="I21" s="23">
        <f>G21*E21</f>
        <v>0</v>
      </c>
      <c r="K21" s="29">
        <f>G21*E21/1000</f>
        <v>0</v>
      </c>
    </row>
    <row r="22" spans="1:11" ht="13.5" customHeight="1" thickBot="1">
      <c r="A22" s="1">
        <f>A21+1</f>
        <v>103</v>
      </c>
      <c r="B22" s="15">
        <v>0</v>
      </c>
      <c r="C22" s="24" t="str">
        <f>VLOOKUP(B22,database!$B$14:$I$4363,2)</f>
        <v> - </v>
      </c>
      <c r="D22" s="3" t="str">
        <f>VLOOKUP(B22,database!$B$14:$I$4363,3)</f>
        <v> - </v>
      </c>
      <c r="E22" s="15">
        <v>0</v>
      </c>
      <c r="F22" s="1" t="str">
        <f>VLOOKUP(B22,database!$B$14:$I$4363,5)</f>
        <v> - </v>
      </c>
      <c r="G22" s="21">
        <f>VLOOKUP(B22,database!$B$14:$I$4363,4)</f>
        <v>0</v>
      </c>
      <c r="I22" s="23">
        <f>G22*E22</f>
        <v>0</v>
      </c>
      <c r="K22" s="29">
        <f>G22*E22/1000</f>
        <v>0</v>
      </c>
    </row>
    <row r="23" spans="1:11" ht="13.5" customHeight="1" thickBot="1">
      <c r="A23" s="1">
        <f>A22+1</f>
        <v>104</v>
      </c>
      <c r="B23" s="15">
        <v>0</v>
      </c>
      <c r="C23" s="24" t="str">
        <f>VLOOKUP(B23,database!$B$14:$I$4363,2)</f>
        <v> - </v>
      </c>
      <c r="D23" s="3" t="str">
        <f>VLOOKUP(B23,database!$B$14:$I$4363,3)</f>
        <v> - </v>
      </c>
      <c r="E23" s="15">
        <v>0</v>
      </c>
      <c r="F23" s="1" t="str">
        <f>VLOOKUP(B23,database!$B$14:$I$4363,5)</f>
        <v> - </v>
      </c>
      <c r="G23" s="21">
        <f>VLOOKUP(B23,database!$B$14:$I$4363,4)</f>
        <v>0</v>
      </c>
      <c r="I23" s="23">
        <f>G23*E23</f>
        <v>0</v>
      </c>
      <c r="K23" s="29">
        <f>G23*E23/1000</f>
        <v>0</v>
      </c>
    </row>
    <row r="24" spans="1:11" ht="13.5" customHeight="1" thickBot="1">
      <c r="A24" s="1">
        <f>A23+1</f>
        <v>105</v>
      </c>
      <c r="B24" s="15">
        <v>0</v>
      </c>
      <c r="C24" s="24" t="str">
        <f>VLOOKUP(B24,database!$B$14:$I$4363,2)</f>
        <v> - </v>
      </c>
      <c r="D24" s="3" t="str">
        <f>VLOOKUP(B24,database!$B$14:$I$4363,3)</f>
        <v> - </v>
      </c>
      <c r="E24" s="15">
        <v>0</v>
      </c>
      <c r="F24" s="1" t="str">
        <f>VLOOKUP(B24,database!$B$14:$I$4363,5)</f>
        <v> - </v>
      </c>
      <c r="G24" s="21">
        <f>VLOOKUP(B24,database!$B$14:$I$4363,4)</f>
        <v>0</v>
      </c>
      <c r="I24" s="23">
        <f>G24*E24</f>
        <v>0</v>
      </c>
      <c r="K24" s="29">
        <f>G24*E24/1000</f>
        <v>0</v>
      </c>
    </row>
    <row r="25" ht="13.5" customHeight="1"/>
    <row r="26" ht="13.5" customHeight="1" thickBot="1"/>
    <row r="27" spans="1:13" ht="13.5" customHeight="1" thickBot="1">
      <c r="A27" s="1">
        <v>200</v>
      </c>
      <c r="B27" s="19" t="s">
        <v>20</v>
      </c>
      <c r="C27" s="2" t="s">
        <v>82</v>
      </c>
      <c r="D27" s="13"/>
      <c r="H27" s="13" t="s">
        <v>105</v>
      </c>
      <c r="I27" s="20">
        <f>SUM(I28:I30)</f>
        <v>0</v>
      </c>
      <c r="J27" s="2" t="s">
        <v>42</v>
      </c>
      <c r="K27" s="28">
        <f>SUM(K28:K30)</f>
        <v>0</v>
      </c>
      <c r="L27" s="2" t="s">
        <v>16</v>
      </c>
      <c r="M27" s="2"/>
    </row>
    <row r="28" spans="1:11" ht="13.5" customHeight="1" thickBot="1">
      <c r="A28" s="1">
        <f>A27+1</f>
        <v>201</v>
      </c>
      <c r="B28" s="15">
        <v>0</v>
      </c>
      <c r="C28" s="24" t="str">
        <f>VLOOKUP(B28,database!$B$14:$I$4363,2)</f>
        <v> - </v>
      </c>
      <c r="D28" s="3" t="str">
        <f>VLOOKUP(B28,database!$B$14:$I$4363,3)</f>
        <v> - </v>
      </c>
      <c r="E28" s="15">
        <v>0</v>
      </c>
      <c r="F28" s="1" t="str">
        <f>VLOOKUP(B28,database!$B$14:$I$4363,5)</f>
        <v> - </v>
      </c>
      <c r="G28" s="21">
        <f>VLOOKUP(B28,database!$B$14:$I$4363,4)</f>
        <v>0</v>
      </c>
      <c r="I28" s="23">
        <f>G28*E28</f>
        <v>0</v>
      </c>
      <c r="K28" s="29">
        <f>G28*E28/1000</f>
        <v>0</v>
      </c>
    </row>
    <row r="29" spans="1:11" ht="13.5" customHeight="1" thickBot="1">
      <c r="A29" s="1">
        <f>A28+1</f>
        <v>202</v>
      </c>
      <c r="B29" s="15">
        <v>0</v>
      </c>
      <c r="C29" s="24" t="str">
        <f>VLOOKUP(B29,database!$B$14:$I$4363,2)</f>
        <v> - </v>
      </c>
      <c r="D29" s="3" t="str">
        <f>VLOOKUP(B29,database!$B$14:$I$4363,3)</f>
        <v> - </v>
      </c>
      <c r="E29" s="15">
        <v>0</v>
      </c>
      <c r="F29" s="1" t="str">
        <f>VLOOKUP(B29,database!$B$14:$I$4363,5)</f>
        <v> - </v>
      </c>
      <c r="G29" s="21">
        <f>VLOOKUP(B29,database!$B$14:$I$4363,4)</f>
        <v>0</v>
      </c>
      <c r="I29" s="23">
        <f>G29*E29</f>
        <v>0</v>
      </c>
      <c r="K29" s="29">
        <f>G29*E29/1000</f>
        <v>0</v>
      </c>
    </row>
    <row r="30" spans="14:28" ht="13.5" customHeight="1">
      <c r="N30" s="2" t="s">
        <v>106</v>
      </c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14:44" ht="13.5" customHeight="1" thickBot="1">
      <c r="N31" s="52">
        <f>B54</f>
        <v>0</v>
      </c>
      <c r="O31" s="52">
        <f>B55</f>
        <v>0</v>
      </c>
      <c r="P31" s="52">
        <f>B56</f>
        <v>0</v>
      </c>
      <c r="Q31" s="52">
        <f>B57</f>
        <v>0</v>
      </c>
      <c r="R31" s="52">
        <f>B58</f>
        <v>0</v>
      </c>
      <c r="S31" s="52" t="e">
        <f>#REF!</f>
        <v>#REF!</v>
      </c>
      <c r="T31" s="52" t="e">
        <f>#REF!</f>
        <v>#REF!</v>
      </c>
      <c r="U31" s="52" t="e">
        <f>#REF!</f>
        <v>#REF!</v>
      </c>
      <c r="V31" s="52" t="e">
        <f>#REF!</f>
        <v>#REF!</v>
      </c>
      <c r="W31" s="52" t="e">
        <f>#REF!</f>
        <v>#REF!</v>
      </c>
      <c r="X31" s="52" t="e">
        <f>#REF!</f>
        <v>#REF!</v>
      </c>
      <c r="Y31" s="52" t="e">
        <f>#REF!</f>
        <v>#REF!</v>
      </c>
      <c r="Z31" s="52" t="e">
        <f>#REF!</f>
        <v>#REF!</v>
      </c>
      <c r="AA31" s="52" t="e">
        <f>#REF!</f>
        <v>#REF!</v>
      </c>
      <c r="AB31" s="52" t="e">
        <f>#REF!</f>
        <v>#REF!</v>
      </c>
      <c r="AD31" s="52">
        <f>N31</f>
        <v>0</v>
      </c>
      <c r="AE31" s="52">
        <f aca="true" t="shared" si="6" ref="AE31:AR32">O31</f>
        <v>0</v>
      </c>
      <c r="AF31" s="52">
        <f t="shared" si="6"/>
        <v>0</v>
      </c>
      <c r="AG31" s="52">
        <f t="shared" si="6"/>
        <v>0</v>
      </c>
      <c r="AH31" s="52">
        <f t="shared" si="6"/>
        <v>0</v>
      </c>
      <c r="AI31" s="52" t="e">
        <f t="shared" si="6"/>
        <v>#REF!</v>
      </c>
      <c r="AJ31" s="52" t="e">
        <f t="shared" si="6"/>
        <v>#REF!</v>
      </c>
      <c r="AK31" s="52" t="e">
        <f t="shared" si="6"/>
        <v>#REF!</v>
      </c>
      <c r="AL31" s="52" t="e">
        <f t="shared" si="6"/>
        <v>#REF!</v>
      </c>
      <c r="AM31" s="52" t="e">
        <f t="shared" si="6"/>
        <v>#REF!</v>
      </c>
      <c r="AN31" s="52" t="e">
        <f t="shared" si="6"/>
        <v>#REF!</v>
      </c>
      <c r="AO31" s="52" t="e">
        <f t="shared" si="6"/>
        <v>#REF!</v>
      </c>
      <c r="AP31" s="52" t="e">
        <f t="shared" si="6"/>
        <v>#REF!</v>
      </c>
      <c r="AQ31" s="52" t="e">
        <f t="shared" si="6"/>
        <v>#REF!</v>
      </c>
      <c r="AR31" s="52" t="e">
        <f t="shared" si="6"/>
        <v>#REF!</v>
      </c>
    </row>
    <row r="32" spans="1:44" ht="13.5" customHeight="1" thickBot="1">
      <c r="A32" s="1">
        <v>300</v>
      </c>
      <c r="B32" s="19" t="s">
        <v>20</v>
      </c>
      <c r="C32" s="2" t="s">
        <v>83</v>
      </c>
      <c r="H32" s="13" t="s">
        <v>105</v>
      </c>
      <c r="I32" s="20">
        <f>SUM(I33:I43)</f>
        <v>0</v>
      </c>
      <c r="J32" s="2" t="s">
        <v>42</v>
      </c>
      <c r="K32" s="28">
        <f>SUM(K33:K43)</f>
        <v>0</v>
      </c>
      <c r="L32" s="2" t="s">
        <v>16</v>
      </c>
      <c r="M32" s="2"/>
      <c r="N32" s="57" t="str">
        <f>C54</f>
        <v> - </v>
      </c>
      <c r="O32" s="58" t="str">
        <f>C55</f>
        <v> - </v>
      </c>
      <c r="P32" s="58" t="str">
        <f>C56</f>
        <v> - </v>
      </c>
      <c r="Q32" s="58" t="str">
        <f>C57</f>
        <v> - </v>
      </c>
      <c r="R32" s="58" t="str">
        <f>C58</f>
        <v> - </v>
      </c>
      <c r="S32" s="58" t="e">
        <f>#REF!</f>
        <v>#REF!</v>
      </c>
      <c r="T32" s="58" t="e">
        <f>#REF!</f>
        <v>#REF!</v>
      </c>
      <c r="U32" s="58" t="e">
        <f>#REF!</f>
        <v>#REF!</v>
      </c>
      <c r="V32" s="58" t="e">
        <f>#REF!</f>
        <v>#REF!</v>
      </c>
      <c r="W32" s="58" t="e">
        <f>#REF!</f>
        <v>#REF!</v>
      </c>
      <c r="X32" s="58" t="e">
        <f>#REF!</f>
        <v>#REF!</v>
      </c>
      <c r="Y32" s="58" t="e">
        <f>#REF!</f>
        <v>#REF!</v>
      </c>
      <c r="Z32" s="58" t="e">
        <f>#REF!</f>
        <v>#REF!</v>
      </c>
      <c r="AA32" s="58" t="e">
        <f>#REF!</f>
        <v>#REF!</v>
      </c>
      <c r="AB32" s="58" t="e">
        <f>#REF!</f>
        <v>#REF!</v>
      </c>
      <c r="AD32" s="59" t="str">
        <f>N32</f>
        <v> - </v>
      </c>
      <c r="AE32" s="59" t="str">
        <f t="shared" si="6"/>
        <v> - </v>
      </c>
      <c r="AF32" s="59" t="str">
        <f t="shared" si="6"/>
        <v> - </v>
      </c>
      <c r="AG32" s="59" t="str">
        <f t="shared" si="6"/>
        <v> - </v>
      </c>
      <c r="AH32" s="59" t="str">
        <f t="shared" si="6"/>
        <v> - </v>
      </c>
      <c r="AI32" s="59" t="e">
        <f t="shared" si="6"/>
        <v>#REF!</v>
      </c>
      <c r="AJ32" s="59" t="e">
        <f t="shared" si="6"/>
        <v>#REF!</v>
      </c>
      <c r="AK32" s="59" t="e">
        <f t="shared" si="6"/>
        <v>#REF!</v>
      </c>
      <c r="AL32" s="59" t="e">
        <f t="shared" si="6"/>
        <v>#REF!</v>
      </c>
      <c r="AM32" s="59" t="e">
        <f t="shared" si="6"/>
        <v>#REF!</v>
      </c>
      <c r="AN32" s="59" t="e">
        <f t="shared" si="6"/>
        <v>#REF!</v>
      </c>
      <c r="AO32" s="59" t="e">
        <f t="shared" si="6"/>
        <v>#REF!</v>
      </c>
      <c r="AP32" s="59" t="e">
        <f t="shared" si="6"/>
        <v>#REF!</v>
      </c>
      <c r="AQ32" s="59" t="e">
        <f t="shared" si="6"/>
        <v>#REF!</v>
      </c>
      <c r="AR32" s="59" t="e">
        <f t="shared" si="6"/>
        <v>#REF!</v>
      </c>
    </row>
    <row r="33" spans="1:45" ht="13.5" customHeight="1" thickBot="1">
      <c r="A33" s="1">
        <f>A32+1</f>
        <v>301</v>
      </c>
      <c r="B33" s="15">
        <v>0</v>
      </c>
      <c r="C33" s="24" t="str">
        <f>VLOOKUP(B33,database!$B$14:$I$4363,2)</f>
        <v> - </v>
      </c>
      <c r="D33" s="3" t="str">
        <f>VLOOKUP(B33,database!$B$14:$I$4363,3)</f>
        <v> - </v>
      </c>
      <c r="E33" s="15">
        <v>0</v>
      </c>
      <c r="F33" s="1" t="str">
        <f>VLOOKUP(B33,database!$B$14:$I$4363,5)</f>
        <v> - </v>
      </c>
      <c r="G33" s="21">
        <f>VLOOKUP(B33,database!$B$14:$I$4363,4)</f>
        <v>0</v>
      </c>
      <c r="I33" s="23">
        <f aca="true" t="shared" si="7" ref="I33:I42">G33*E33</f>
        <v>0</v>
      </c>
      <c r="K33" s="29">
        <f aca="true" t="shared" si="8" ref="K33:K42">G33*E33/1000</f>
        <v>0</v>
      </c>
      <c r="M33" s="61" t="str">
        <f aca="true" t="shared" si="9" ref="M33:M42">IF(F33="€","due to € as unit, don't enter any kms here"," ")</f>
        <v> </v>
      </c>
      <c r="N33" s="55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2" t="s">
        <v>44</v>
      </c>
      <c r="AD33" s="54">
        <f>$E33/1000*N33</f>
        <v>0</v>
      </c>
      <c r="AE33" s="54">
        <f aca="true" t="shared" si="10" ref="AE33:AE42">$E33/1000*O33</f>
        <v>0</v>
      </c>
      <c r="AF33" s="54">
        <f aca="true" t="shared" si="11" ref="AF33:AF42">$E33/1000*P33</f>
        <v>0</v>
      </c>
      <c r="AG33" s="54">
        <f aca="true" t="shared" si="12" ref="AG33:AG42">$E33/1000*Q33</f>
        <v>0</v>
      </c>
      <c r="AH33" s="54">
        <f aca="true" t="shared" si="13" ref="AH33:AH42">$E33/1000*R33</f>
        <v>0</v>
      </c>
      <c r="AI33" s="54">
        <f aca="true" t="shared" si="14" ref="AI33:AI42">$E33/1000*S33</f>
        <v>0</v>
      </c>
      <c r="AJ33" s="54">
        <f aca="true" t="shared" si="15" ref="AJ33:AR33">$E33/1000*T33</f>
        <v>0</v>
      </c>
      <c r="AK33" s="54">
        <f t="shared" si="15"/>
        <v>0</v>
      </c>
      <c r="AL33" s="54">
        <f t="shared" si="15"/>
        <v>0</v>
      </c>
      <c r="AM33" s="54">
        <f t="shared" si="15"/>
        <v>0</v>
      </c>
      <c r="AN33" s="54">
        <f t="shared" si="15"/>
        <v>0</v>
      </c>
      <c r="AO33" s="54">
        <f t="shared" si="15"/>
        <v>0</v>
      </c>
      <c r="AP33" s="54">
        <f t="shared" si="15"/>
        <v>0</v>
      </c>
      <c r="AQ33" s="54">
        <f t="shared" si="15"/>
        <v>0</v>
      </c>
      <c r="AR33" s="54">
        <f t="shared" si="15"/>
        <v>0</v>
      </c>
      <c r="AS33" s="2" t="s">
        <v>17</v>
      </c>
    </row>
    <row r="34" spans="1:44" ht="13.5" customHeight="1" thickBot="1">
      <c r="A34" s="1">
        <f>A33+1</f>
        <v>302</v>
      </c>
      <c r="B34" s="15">
        <v>0</v>
      </c>
      <c r="C34" s="24" t="str">
        <f>VLOOKUP(B34,database!$B$14:$I$4363,2)</f>
        <v> - </v>
      </c>
      <c r="D34" s="3" t="str">
        <f>VLOOKUP(B34,database!$B$14:$I$4363,3)</f>
        <v> - </v>
      </c>
      <c r="E34" s="15">
        <v>0</v>
      </c>
      <c r="F34" s="1" t="str">
        <f>VLOOKUP(B34,database!$B$14:$I$4363,5)</f>
        <v> - </v>
      </c>
      <c r="G34" s="21">
        <f>VLOOKUP(B34,database!$B$14:$I$4363,4)</f>
        <v>0</v>
      </c>
      <c r="I34" s="23">
        <f t="shared" si="7"/>
        <v>0</v>
      </c>
      <c r="K34" s="29">
        <f t="shared" si="8"/>
        <v>0</v>
      </c>
      <c r="M34" s="61" t="str">
        <f t="shared" si="9"/>
        <v> </v>
      </c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D34" s="32">
        <f aca="true" t="shared" si="16" ref="AD34:AD42">$E34/1000*N34</f>
        <v>0</v>
      </c>
      <c r="AE34" s="32">
        <f t="shared" si="10"/>
        <v>0</v>
      </c>
      <c r="AF34" s="32">
        <f t="shared" si="11"/>
        <v>0</v>
      </c>
      <c r="AG34" s="32">
        <f t="shared" si="12"/>
        <v>0</v>
      </c>
      <c r="AH34" s="32">
        <f t="shared" si="13"/>
        <v>0</v>
      </c>
      <c r="AI34" s="32">
        <f t="shared" si="14"/>
        <v>0</v>
      </c>
      <c r="AJ34" s="32">
        <f aca="true" t="shared" si="17" ref="AJ34:AJ42">$E34/1000*T34</f>
        <v>0</v>
      </c>
      <c r="AK34" s="32">
        <f aca="true" t="shared" si="18" ref="AK34:AK42">$E34/1000*U34</f>
        <v>0</v>
      </c>
      <c r="AL34" s="32">
        <f aca="true" t="shared" si="19" ref="AL34:AL42">$E34/1000*V34</f>
        <v>0</v>
      </c>
      <c r="AM34" s="32">
        <f aca="true" t="shared" si="20" ref="AM34:AM42">$E34/1000*W34</f>
        <v>0</v>
      </c>
      <c r="AN34" s="32">
        <f aca="true" t="shared" si="21" ref="AN34:AN42">$E34/1000*X34</f>
        <v>0</v>
      </c>
      <c r="AO34" s="32">
        <f aca="true" t="shared" si="22" ref="AO34:AO42">$E34/1000*Y34</f>
        <v>0</v>
      </c>
      <c r="AP34" s="32">
        <f aca="true" t="shared" si="23" ref="AP34:AP42">$E34/1000*Z34</f>
        <v>0</v>
      </c>
      <c r="AQ34" s="32">
        <f aca="true" t="shared" si="24" ref="AQ34:AQ42">$E34/1000*AA34</f>
        <v>0</v>
      </c>
      <c r="AR34" s="32">
        <f aca="true" t="shared" si="25" ref="AR34:AR42">$E34/1000*AB34</f>
        <v>0</v>
      </c>
    </row>
    <row r="35" spans="1:44" ht="13.5" customHeight="1" thickBot="1">
      <c r="A35" s="1">
        <f aca="true" t="shared" si="26" ref="A35:A42">A34+1</f>
        <v>303</v>
      </c>
      <c r="B35" s="15">
        <v>0</v>
      </c>
      <c r="C35" s="24" t="str">
        <f>VLOOKUP(B35,database!$B$14:$I$4363,2)</f>
        <v> - </v>
      </c>
      <c r="D35" s="3" t="str">
        <f>VLOOKUP(B35,database!$B$14:$I$4363,3)</f>
        <v> - </v>
      </c>
      <c r="E35" s="15">
        <v>0</v>
      </c>
      <c r="F35" s="1" t="str">
        <f>VLOOKUP(B35,database!$B$14:$I$4363,5)</f>
        <v> - </v>
      </c>
      <c r="G35" s="21">
        <f>VLOOKUP(B35,database!$B$14:$I$4363,4)</f>
        <v>0</v>
      </c>
      <c r="I35" s="23">
        <f t="shared" si="7"/>
        <v>0</v>
      </c>
      <c r="K35" s="29">
        <f t="shared" si="8"/>
        <v>0</v>
      </c>
      <c r="M35" s="61" t="str">
        <f t="shared" si="9"/>
        <v> </v>
      </c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D35" s="32">
        <f t="shared" si="16"/>
        <v>0</v>
      </c>
      <c r="AE35" s="32">
        <f t="shared" si="10"/>
        <v>0</v>
      </c>
      <c r="AF35" s="32">
        <f t="shared" si="11"/>
        <v>0</v>
      </c>
      <c r="AG35" s="32">
        <f t="shared" si="12"/>
        <v>0</v>
      </c>
      <c r="AH35" s="32">
        <f t="shared" si="13"/>
        <v>0</v>
      </c>
      <c r="AI35" s="32">
        <f t="shared" si="14"/>
        <v>0</v>
      </c>
      <c r="AJ35" s="32">
        <f t="shared" si="17"/>
        <v>0</v>
      </c>
      <c r="AK35" s="32">
        <f t="shared" si="18"/>
        <v>0</v>
      </c>
      <c r="AL35" s="32">
        <f t="shared" si="19"/>
        <v>0</v>
      </c>
      <c r="AM35" s="32">
        <f t="shared" si="20"/>
        <v>0</v>
      </c>
      <c r="AN35" s="32">
        <f t="shared" si="21"/>
        <v>0</v>
      </c>
      <c r="AO35" s="32">
        <f t="shared" si="22"/>
        <v>0</v>
      </c>
      <c r="AP35" s="32">
        <f t="shared" si="23"/>
        <v>0</v>
      </c>
      <c r="AQ35" s="32">
        <f t="shared" si="24"/>
        <v>0</v>
      </c>
      <c r="AR35" s="32">
        <f t="shared" si="25"/>
        <v>0</v>
      </c>
    </row>
    <row r="36" spans="1:44" ht="13.5" customHeight="1" thickBot="1">
      <c r="A36" s="1">
        <f t="shared" si="26"/>
        <v>304</v>
      </c>
      <c r="B36" s="15">
        <v>0</v>
      </c>
      <c r="C36" s="24" t="str">
        <f>VLOOKUP(B36,database!$B$14:$I$4363,2)</f>
        <v> - </v>
      </c>
      <c r="D36" s="3" t="str">
        <f>VLOOKUP(B36,database!$B$14:$I$4363,3)</f>
        <v> - </v>
      </c>
      <c r="E36" s="15">
        <v>0</v>
      </c>
      <c r="F36" s="1" t="str">
        <f>VLOOKUP(B36,database!$B$14:$I$4363,5)</f>
        <v> - </v>
      </c>
      <c r="G36" s="21">
        <f>VLOOKUP(B36,database!$B$14:$I$4363,4)</f>
        <v>0</v>
      </c>
      <c r="I36" s="23">
        <f t="shared" si="7"/>
        <v>0</v>
      </c>
      <c r="K36" s="29">
        <f t="shared" si="8"/>
        <v>0</v>
      </c>
      <c r="M36" s="61" t="str">
        <f t="shared" si="9"/>
        <v> </v>
      </c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D36" s="32">
        <f t="shared" si="16"/>
        <v>0</v>
      </c>
      <c r="AE36" s="32">
        <f t="shared" si="10"/>
        <v>0</v>
      </c>
      <c r="AF36" s="32">
        <f t="shared" si="11"/>
        <v>0</v>
      </c>
      <c r="AG36" s="32">
        <f t="shared" si="12"/>
        <v>0</v>
      </c>
      <c r="AH36" s="32">
        <f t="shared" si="13"/>
        <v>0</v>
      </c>
      <c r="AI36" s="32">
        <f t="shared" si="14"/>
        <v>0</v>
      </c>
      <c r="AJ36" s="32">
        <f t="shared" si="17"/>
        <v>0</v>
      </c>
      <c r="AK36" s="32">
        <f t="shared" si="18"/>
        <v>0</v>
      </c>
      <c r="AL36" s="32">
        <f t="shared" si="19"/>
        <v>0</v>
      </c>
      <c r="AM36" s="32">
        <f t="shared" si="20"/>
        <v>0</v>
      </c>
      <c r="AN36" s="32">
        <f t="shared" si="21"/>
        <v>0</v>
      </c>
      <c r="AO36" s="32">
        <f t="shared" si="22"/>
        <v>0</v>
      </c>
      <c r="AP36" s="32">
        <f t="shared" si="23"/>
        <v>0</v>
      </c>
      <c r="AQ36" s="32">
        <f t="shared" si="24"/>
        <v>0</v>
      </c>
      <c r="AR36" s="32">
        <f t="shared" si="25"/>
        <v>0</v>
      </c>
    </row>
    <row r="37" spans="1:44" ht="13.5" customHeight="1" thickBot="1">
      <c r="A37" s="1">
        <f t="shared" si="26"/>
        <v>305</v>
      </c>
      <c r="B37" s="15">
        <v>0</v>
      </c>
      <c r="C37" s="24" t="str">
        <f>VLOOKUP(B37,database!$B$14:$I$4363,2)</f>
        <v> - </v>
      </c>
      <c r="D37" s="3" t="str">
        <f>VLOOKUP(B37,database!$B$14:$I$4363,3)</f>
        <v> - </v>
      </c>
      <c r="E37" s="15">
        <v>0</v>
      </c>
      <c r="F37" s="1" t="str">
        <f>VLOOKUP(B37,database!$B$14:$I$4363,5)</f>
        <v> - </v>
      </c>
      <c r="G37" s="21">
        <f>VLOOKUP(B37,database!$B$14:$I$4363,4)</f>
        <v>0</v>
      </c>
      <c r="I37" s="23">
        <f t="shared" si="7"/>
        <v>0</v>
      </c>
      <c r="K37" s="29">
        <f t="shared" si="8"/>
        <v>0</v>
      </c>
      <c r="M37" s="61" t="str">
        <f t="shared" si="9"/>
        <v> </v>
      </c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D37" s="32">
        <f t="shared" si="16"/>
        <v>0</v>
      </c>
      <c r="AE37" s="32">
        <f t="shared" si="10"/>
        <v>0</v>
      </c>
      <c r="AF37" s="32">
        <f t="shared" si="11"/>
        <v>0</v>
      </c>
      <c r="AG37" s="32">
        <f t="shared" si="12"/>
        <v>0</v>
      </c>
      <c r="AH37" s="32">
        <f t="shared" si="13"/>
        <v>0</v>
      </c>
      <c r="AI37" s="32">
        <f t="shared" si="14"/>
        <v>0</v>
      </c>
      <c r="AJ37" s="32">
        <f t="shared" si="17"/>
        <v>0</v>
      </c>
      <c r="AK37" s="32">
        <f t="shared" si="18"/>
        <v>0</v>
      </c>
      <c r="AL37" s="32">
        <f t="shared" si="19"/>
        <v>0</v>
      </c>
      <c r="AM37" s="32">
        <f t="shared" si="20"/>
        <v>0</v>
      </c>
      <c r="AN37" s="32">
        <f t="shared" si="21"/>
        <v>0</v>
      </c>
      <c r="AO37" s="32">
        <f t="shared" si="22"/>
        <v>0</v>
      </c>
      <c r="AP37" s="32">
        <f t="shared" si="23"/>
        <v>0</v>
      </c>
      <c r="AQ37" s="32">
        <f t="shared" si="24"/>
        <v>0</v>
      </c>
      <c r="AR37" s="32">
        <f t="shared" si="25"/>
        <v>0</v>
      </c>
    </row>
    <row r="38" spans="1:44" ht="13.5" customHeight="1" thickBot="1">
      <c r="A38" s="1">
        <f t="shared" si="26"/>
        <v>306</v>
      </c>
      <c r="B38" s="15">
        <v>0</v>
      </c>
      <c r="C38" s="24" t="str">
        <f>VLOOKUP(B38,database!$B$14:$I$4363,2)</f>
        <v> - </v>
      </c>
      <c r="D38" s="3" t="str">
        <f>VLOOKUP(B38,database!$B$14:$I$4363,3)</f>
        <v> - </v>
      </c>
      <c r="E38" s="15">
        <v>0</v>
      </c>
      <c r="F38" s="1" t="str">
        <f>VLOOKUP(B38,database!$B$14:$I$4363,5)</f>
        <v> - </v>
      </c>
      <c r="G38" s="21">
        <f>VLOOKUP(B38,database!$B$14:$I$4363,4)</f>
        <v>0</v>
      </c>
      <c r="I38" s="23">
        <f t="shared" si="7"/>
        <v>0</v>
      </c>
      <c r="K38" s="29">
        <f t="shared" si="8"/>
        <v>0</v>
      </c>
      <c r="M38" s="61" t="str">
        <f t="shared" si="9"/>
        <v> </v>
      </c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D38" s="32">
        <f t="shared" si="16"/>
        <v>0</v>
      </c>
      <c r="AE38" s="32">
        <f t="shared" si="10"/>
        <v>0</v>
      </c>
      <c r="AF38" s="32">
        <f t="shared" si="11"/>
        <v>0</v>
      </c>
      <c r="AG38" s="32">
        <f t="shared" si="12"/>
        <v>0</v>
      </c>
      <c r="AH38" s="32">
        <f t="shared" si="13"/>
        <v>0</v>
      </c>
      <c r="AI38" s="32">
        <f t="shared" si="14"/>
        <v>0</v>
      </c>
      <c r="AJ38" s="32">
        <f t="shared" si="17"/>
        <v>0</v>
      </c>
      <c r="AK38" s="32">
        <f t="shared" si="18"/>
        <v>0</v>
      </c>
      <c r="AL38" s="32">
        <f t="shared" si="19"/>
        <v>0</v>
      </c>
      <c r="AM38" s="32">
        <f t="shared" si="20"/>
        <v>0</v>
      </c>
      <c r="AN38" s="32">
        <f t="shared" si="21"/>
        <v>0</v>
      </c>
      <c r="AO38" s="32">
        <f t="shared" si="22"/>
        <v>0</v>
      </c>
      <c r="AP38" s="32">
        <f t="shared" si="23"/>
        <v>0</v>
      </c>
      <c r="AQ38" s="32">
        <f t="shared" si="24"/>
        <v>0</v>
      </c>
      <c r="AR38" s="32">
        <f t="shared" si="25"/>
        <v>0</v>
      </c>
    </row>
    <row r="39" spans="1:44" ht="13.5" customHeight="1" thickBot="1">
      <c r="A39" s="1">
        <f t="shared" si="26"/>
        <v>307</v>
      </c>
      <c r="B39" s="15">
        <v>0</v>
      </c>
      <c r="C39" s="24" t="str">
        <f>VLOOKUP(B39,database!$B$14:$I$4363,2)</f>
        <v> - </v>
      </c>
      <c r="D39" s="3" t="str">
        <f>VLOOKUP(B39,database!$B$14:$I$4363,3)</f>
        <v> - </v>
      </c>
      <c r="E39" s="15">
        <v>0</v>
      </c>
      <c r="F39" s="1" t="str">
        <f>VLOOKUP(B39,database!$B$14:$I$4363,5)</f>
        <v> - </v>
      </c>
      <c r="G39" s="21">
        <f>VLOOKUP(B39,database!$B$14:$I$4363,4)</f>
        <v>0</v>
      </c>
      <c r="I39" s="23">
        <f t="shared" si="7"/>
        <v>0</v>
      </c>
      <c r="K39" s="29">
        <f t="shared" si="8"/>
        <v>0</v>
      </c>
      <c r="M39" s="61" t="str">
        <f t="shared" si="9"/>
        <v> </v>
      </c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D39" s="32">
        <f t="shared" si="16"/>
        <v>0</v>
      </c>
      <c r="AE39" s="32">
        <f t="shared" si="10"/>
        <v>0</v>
      </c>
      <c r="AF39" s="32">
        <f t="shared" si="11"/>
        <v>0</v>
      </c>
      <c r="AG39" s="32">
        <f t="shared" si="12"/>
        <v>0</v>
      </c>
      <c r="AH39" s="32">
        <f t="shared" si="13"/>
        <v>0</v>
      </c>
      <c r="AI39" s="32">
        <f t="shared" si="14"/>
        <v>0</v>
      </c>
      <c r="AJ39" s="32">
        <f t="shared" si="17"/>
        <v>0</v>
      </c>
      <c r="AK39" s="32">
        <f t="shared" si="18"/>
        <v>0</v>
      </c>
      <c r="AL39" s="32">
        <f t="shared" si="19"/>
        <v>0</v>
      </c>
      <c r="AM39" s="32">
        <f t="shared" si="20"/>
        <v>0</v>
      </c>
      <c r="AN39" s="32">
        <f t="shared" si="21"/>
        <v>0</v>
      </c>
      <c r="AO39" s="32">
        <f t="shared" si="22"/>
        <v>0</v>
      </c>
      <c r="AP39" s="32">
        <f t="shared" si="23"/>
        <v>0</v>
      </c>
      <c r="AQ39" s="32">
        <f t="shared" si="24"/>
        <v>0</v>
      </c>
      <c r="AR39" s="32">
        <f t="shared" si="25"/>
        <v>0</v>
      </c>
    </row>
    <row r="40" spans="1:44" ht="13.5" customHeight="1" thickBot="1">
      <c r="A40" s="1">
        <f t="shared" si="26"/>
        <v>308</v>
      </c>
      <c r="B40" s="15">
        <v>0</v>
      </c>
      <c r="C40" s="24" t="str">
        <f>VLOOKUP(B40,database!$B$14:$I$4363,2)</f>
        <v> - </v>
      </c>
      <c r="D40" s="3" t="str">
        <f>VLOOKUP(B40,database!$B$14:$I$4363,3)</f>
        <v> - </v>
      </c>
      <c r="E40" s="15">
        <v>0</v>
      </c>
      <c r="F40" s="1" t="str">
        <f>VLOOKUP(B40,database!$B$14:$I$4363,5)</f>
        <v> - </v>
      </c>
      <c r="G40" s="21">
        <f>VLOOKUP(B40,database!$B$14:$I$4363,4)</f>
        <v>0</v>
      </c>
      <c r="I40" s="23">
        <f t="shared" si="7"/>
        <v>0</v>
      </c>
      <c r="K40" s="29">
        <f t="shared" si="8"/>
        <v>0</v>
      </c>
      <c r="M40" s="61" t="str">
        <f t="shared" si="9"/>
        <v> </v>
      </c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D40" s="32">
        <f t="shared" si="16"/>
        <v>0</v>
      </c>
      <c r="AE40" s="32">
        <f t="shared" si="10"/>
        <v>0</v>
      </c>
      <c r="AF40" s="32">
        <f t="shared" si="11"/>
        <v>0</v>
      </c>
      <c r="AG40" s="32">
        <f t="shared" si="12"/>
        <v>0</v>
      </c>
      <c r="AH40" s="32">
        <f t="shared" si="13"/>
        <v>0</v>
      </c>
      <c r="AI40" s="32">
        <f t="shared" si="14"/>
        <v>0</v>
      </c>
      <c r="AJ40" s="32">
        <f t="shared" si="17"/>
        <v>0</v>
      </c>
      <c r="AK40" s="32">
        <f t="shared" si="18"/>
        <v>0</v>
      </c>
      <c r="AL40" s="32">
        <f t="shared" si="19"/>
        <v>0</v>
      </c>
      <c r="AM40" s="32">
        <f t="shared" si="20"/>
        <v>0</v>
      </c>
      <c r="AN40" s="32">
        <f t="shared" si="21"/>
        <v>0</v>
      </c>
      <c r="AO40" s="32">
        <f t="shared" si="22"/>
        <v>0</v>
      </c>
      <c r="AP40" s="32">
        <f t="shared" si="23"/>
        <v>0</v>
      </c>
      <c r="AQ40" s="32">
        <f t="shared" si="24"/>
        <v>0</v>
      </c>
      <c r="AR40" s="32">
        <f t="shared" si="25"/>
        <v>0</v>
      </c>
    </row>
    <row r="41" spans="1:44" ht="13.5" customHeight="1" thickBot="1">
      <c r="A41" s="1">
        <f t="shared" si="26"/>
        <v>309</v>
      </c>
      <c r="B41" s="15">
        <v>0</v>
      </c>
      <c r="C41" s="24" t="str">
        <f>VLOOKUP(B41,database!$B$14:$I$4363,2)</f>
        <v> - </v>
      </c>
      <c r="D41" s="3" t="str">
        <f>VLOOKUP(B41,database!$B$14:$I$4363,3)</f>
        <v> - </v>
      </c>
      <c r="E41" s="15">
        <v>0</v>
      </c>
      <c r="F41" s="1" t="str">
        <f>VLOOKUP(B41,database!$B$14:$I$4363,5)</f>
        <v> - </v>
      </c>
      <c r="G41" s="21">
        <f>VLOOKUP(B41,database!$B$14:$I$4363,4)</f>
        <v>0</v>
      </c>
      <c r="I41" s="23">
        <f t="shared" si="7"/>
        <v>0</v>
      </c>
      <c r="K41" s="29">
        <f t="shared" si="8"/>
        <v>0</v>
      </c>
      <c r="M41" s="61" t="str">
        <f t="shared" si="9"/>
        <v> </v>
      </c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D41" s="32">
        <f t="shared" si="16"/>
        <v>0</v>
      </c>
      <c r="AE41" s="32">
        <f t="shared" si="10"/>
        <v>0</v>
      </c>
      <c r="AF41" s="32">
        <f t="shared" si="11"/>
        <v>0</v>
      </c>
      <c r="AG41" s="32">
        <f t="shared" si="12"/>
        <v>0</v>
      </c>
      <c r="AH41" s="32">
        <f t="shared" si="13"/>
        <v>0</v>
      </c>
      <c r="AI41" s="32">
        <f t="shared" si="14"/>
        <v>0</v>
      </c>
      <c r="AJ41" s="32">
        <f t="shared" si="17"/>
        <v>0</v>
      </c>
      <c r="AK41" s="32">
        <f t="shared" si="18"/>
        <v>0</v>
      </c>
      <c r="AL41" s="32">
        <f t="shared" si="19"/>
        <v>0</v>
      </c>
      <c r="AM41" s="32">
        <f t="shared" si="20"/>
        <v>0</v>
      </c>
      <c r="AN41" s="32">
        <f t="shared" si="21"/>
        <v>0</v>
      </c>
      <c r="AO41" s="32">
        <f t="shared" si="22"/>
        <v>0</v>
      </c>
      <c r="AP41" s="32">
        <f t="shared" si="23"/>
        <v>0</v>
      </c>
      <c r="AQ41" s="32">
        <f t="shared" si="24"/>
        <v>0</v>
      </c>
      <c r="AR41" s="32">
        <f t="shared" si="25"/>
        <v>0</v>
      </c>
    </row>
    <row r="42" spans="1:44" ht="13.5" customHeight="1" thickBot="1">
      <c r="A42" s="1">
        <f t="shared" si="26"/>
        <v>310</v>
      </c>
      <c r="B42" s="15">
        <v>0</v>
      </c>
      <c r="C42" s="24" t="str">
        <f>VLOOKUP(B42,database!$B$14:$I$4363,2)</f>
        <v> - </v>
      </c>
      <c r="D42" s="3" t="str">
        <f>VLOOKUP(B42,database!$B$14:$I$4363,3)</f>
        <v> - </v>
      </c>
      <c r="E42" s="15">
        <v>0</v>
      </c>
      <c r="F42" s="1" t="str">
        <f>VLOOKUP(B42,database!$B$14:$I$4363,5)</f>
        <v> - </v>
      </c>
      <c r="G42" s="21">
        <f>VLOOKUP(B42,database!$B$14:$I$4363,4)</f>
        <v>0</v>
      </c>
      <c r="I42" s="23">
        <f t="shared" si="7"/>
        <v>0</v>
      </c>
      <c r="K42" s="29">
        <f t="shared" si="8"/>
        <v>0</v>
      </c>
      <c r="M42" s="61" t="str">
        <f t="shared" si="9"/>
        <v> </v>
      </c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D42" s="32">
        <f t="shared" si="16"/>
        <v>0</v>
      </c>
      <c r="AE42" s="32">
        <f t="shared" si="10"/>
        <v>0</v>
      </c>
      <c r="AF42" s="32">
        <f t="shared" si="11"/>
        <v>0</v>
      </c>
      <c r="AG42" s="32">
        <f t="shared" si="12"/>
        <v>0</v>
      </c>
      <c r="AH42" s="32">
        <f t="shared" si="13"/>
        <v>0</v>
      </c>
      <c r="AI42" s="32">
        <f t="shared" si="14"/>
        <v>0</v>
      </c>
      <c r="AJ42" s="32">
        <f t="shared" si="17"/>
        <v>0</v>
      </c>
      <c r="AK42" s="32">
        <f t="shared" si="18"/>
        <v>0</v>
      </c>
      <c r="AL42" s="32">
        <f t="shared" si="19"/>
        <v>0</v>
      </c>
      <c r="AM42" s="32">
        <f t="shared" si="20"/>
        <v>0</v>
      </c>
      <c r="AN42" s="32">
        <f t="shared" si="21"/>
        <v>0</v>
      </c>
      <c r="AO42" s="32">
        <f t="shared" si="22"/>
        <v>0</v>
      </c>
      <c r="AP42" s="32">
        <f t="shared" si="23"/>
        <v>0</v>
      </c>
      <c r="AQ42" s="32">
        <f t="shared" si="24"/>
        <v>0</v>
      </c>
      <c r="AR42" s="32">
        <f t="shared" si="25"/>
        <v>0</v>
      </c>
    </row>
    <row r="43" spans="9:46" ht="13.5" customHeight="1">
      <c r="I43" s="7"/>
      <c r="AO43" s="39"/>
      <c r="AP43" s="39"/>
      <c r="AQ43" s="39"/>
      <c r="AR43" s="39"/>
      <c r="AS43" s="39"/>
      <c r="AT43" s="39"/>
    </row>
    <row r="44" ht="13.5" customHeight="1" thickBot="1">
      <c r="I44" s="7"/>
    </row>
    <row r="45" spans="1:13" ht="13.5" customHeight="1" thickBot="1">
      <c r="A45" s="1">
        <v>400</v>
      </c>
      <c r="B45" s="19" t="s">
        <v>20</v>
      </c>
      <c r="C45" s="2" t="s">
        <v>84</v>
      </c>
      <c r="H45" s="13" t="s">
        <v>105</v>
      </c>
      <c r="I45" s="20">
        <f>SUM(I46:I51)</f>
        <v>0</v>
      </c>
      <c r="J45" s="2" t="s">
        <v>42</v>
      </c>
      <c r="K45" s="28">
        <f>SUM(K46:K51)</f>
        <v>0</v>
      </c>
      <c r="L45" s="2" t="s">
        <v>16</v>
      </c>
      <c r="M45" s="2"/>
    </row>
    <row r="46" spans="1:45" ht="13.5" customHeight="1" thickBot="1">
      <c r="A46" s="1">
        <f>A45+1</f>
        <v>401</v>
      </c>
      <c r="B46" s="15">
        <v>0</v>
      </c>
      <c r="C46" s="24" t="str">
        <f>VLOOKUP(B46,database!$B$14:$I$4363,2)</f>
        <v> - </v>
      </c>
      <c r="D46" s="3" t="str">
        <f>VLOOKUP(B46,database!$B$14:$I$4363,3)</f>
        <v> - </v>
      </c>
      <c r="E46" s="15">
        <v>0</v>
      </c>
      <c r="F46" s="1" t="str">
        <f>VLOOKUP(B46,database!$B$14:$I$4363,5)</f>
        <v> - </v>
      </c>
      <c r="G46" s="21">
        <f>VLOOKUP(B46,database!$B$14:$I$4363,4)</f>
        <v>0</v>
      </c>
      <c r="I46" s="23">
        <f>G46*E46</f>
        <v>0</v>
      </c>
      <c r="K46" s="29">
        <f>G46*E46/1000</f>
        <v>0</v>
      </c>
      <c r="M46" s="61" t="str">
        <f>IF(F46="€","due to € as unit, don't enter any kms here"," ")</f>
        <v> </v>
      </c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2" t="s">
        <v>44</v>
      </c>
      <c r="AD46" s="32">
        <f aca="true" t="shared" si="27" ref="AD46:AR50">$E46/1000*N46</f>
        <v>0</v>
      </c>
      <c r="AE46" s="32">
        <f t="shared" si="27"/>
        <v>0</v>
      </c>
      <c r="AF46" s="32">
        <f t="shared" si="27"/>
        <v>0</v>
      </c>
      <c r="AG46" s="32">
        <f t="shared" si="27"/>
        <v>0</v>
      </c>
      <c r="AH46" s="32">
        <f t="shared" si="27"/>
        <v>0</v>
      </c>
      <c r="AI46" s="32">
        <f t="shared" si="27"/>
        <v>0</v>
      </c>
      <c r="AJ46" s="32">
        <f t="shared" si="27"/>
        <v>0</v>
      </c>
      <c r="AK46" s="32">
        <f t="shared" si="27"/>
        <v>0</v>
      </c>
      <c r="AL46" s="32">
        <f t="shared" si="27"/>
        <v>0</v>
      </c>
      <c r="AM46" s="32">
        <f t="shared" si="27"/>
        <v>0</v>
      </c>
      <c r="AN46" s="32">
        <f t="shared" si="27"/>
        <v>0</v>
      </c>
      <c r="AO46" s="32">
        <f t="shared" si="27"/>
        <v>0</v>
      </c>
      <c r="AP46" s="32">
        <f t="shared" si="27"/>
        <v>0</v>
      </c>
      <c r="AQ46" s="32">
        <f t="shared" si="27"/>
        <v>0</v>
      </c>
      <c r="AR46" s="32">
        <f t="shared" si="27"/>
        <v>0</v>
      </c>
      <c r="AS46" s="2" t="s">
        <v>17</v>
      </c>
    </row>
    <row r="47" spans="1:44" ht="13.5" customHeight="1" thickBot="1">
      <c r="A47" s="1">
        <f>A46+1</f>
        <v>402</v>
      </c>
      <c r="B47" s="15">
        <v>0</v>
      </c>
      <c r="C47" s="24" t="str">
        <f>VLOOKUP(B47,database!$B$14:$I$4363,2)</f>
        <v> - </v>
      </c>
      <c r="D47" s="3" t="str">
        <f>VLOOKUP(B47,database!$B$14:$I$4363,3)</f>
        <v> - </v>
      </c>
      <c r="E47" s="15">
        <v>0</v>
      </c>
      <c r="F47" s="1" t="str">
        <f>VLOOKUP(B47,database!$B$14:$I$4363,5)</f>
        <v> - </v>
      </c>
      <c r="G47" s="21">
        <f>VLOOKUP(B47,database!$B$14:$I$4363,4)</f>
        <v>0</v>
      </c>
      <c r="I47" s="23">
        <f>G47*E47</f>
        <v>0</v>
      </c>
      <c r="K47" s="29">
        <f>G47*E47/1000</f>
        <v>0</v>
      </c>
      <c r="M47" s="61" t="str">
        <f>IF(F47="€","due to € as unit, don't enter any kms here"," ")</f>
        <v> </v>
      </c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D47" s="32">
        <f t="shared" si="27"/>
        <v>0</v>
      </c>
      <c r="AE47" s="32">
        <f t="shared" si="27"/>
        <v>0</v>
      </c>
      <c r="AF47" s="32">
        <f t="shared" si="27"/>
        <v>0</v>
      </c>
      <c r="AG47" s="32">
        <f t="shared" si="27"/>
        <v>0</v>
      </c>
      <c r="AH47" s="32">
        <f t="shared" si="27"/>
        <v>0</v>
      </c>
      <c r="AI47" s="32">
        <f t="shared" si="27"/>
        <v>0</v>
      </c>
      <c r="AJ47" s="32">
        <f t="shared" si="27"/>
        <v>0</v>
      </c>
      <c r="AK47" s="32">
        <f t="shared" si="27"/>
        <v>0</v>
      </c>
      <c r="AL47" s="32">
        <f t="shared" si="27"/>
        <v>0</v>
      </c>
      <c r="AM47" s="32">
        <f t="shared" si="27"/>
        <v>0</v>
      </c>
      <c r="AN47" s="32">
        <f t="shared" si="27"/>
        <v>0</v>
      </c>
      <c r="AO47" s="32">
        <f t="shared" si="27"/>
        <v>0</v>
      </c>
      <c r="AP47" s="32">
        <f t="shared" si="27"/>
        <v>0</v>
      </c>
      <c r="AQ47" s="32">
        <f t="shared" si="27"/>
        <v>0</v>
      </c>
      <c r="AR47" s="32">
        <f t="shared" si="27"/>
        <v>0</v>
      </c>
    </row>
    <row r="48" spans="1:44" ht="13.5" customHeight="1" thickBot="1">
      <c r="A48" s="1">
        <f>A47+1</f>
        <v>403</v>
      </c>
      <c r="B48" s="15">
        <v>0</v>
      </c>
      <c r="C48" s="24" t="str">
        <f>VLOOKUP(B48,database!$B$14:$I$4363,2)</f>
        <v> - </v>
      </c>
      <c r="D48" s="3" t="str">
        <f>VLOOKUP(B48,database!$B$14:$I$4363,3)</f>
        <v> - </v>
      </c>
      <c r="E48" s="15">
        <v>0</v>
      </c>
      <c r="F48" s="1" t="str">
        <f>VLOOKUP(B48,database!$B$14:$I$4363,5)</f>
        <v> - </v>
      </c>
      <c r="G48" s="21">
        <f>VLOOKUP(B48,database!$B$14:$I$4363,4)</f>
        <v>0</v>
      </c>
      <c r="I48" s="23">
        <f>G48*E48</f>
        <v>0</v>
      </c>
      <c r="K48" s="29">
        <f>G48*E48/1000</f>
        <v>0</v>
      </c>
      <c r="M48" s="61" t="str">
        <f>IF(F48="€","due to € as unit, don't enter any kms here"," ")</f>
        <v> </v>
      </c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D48" s="32">
        <f t="shared" si="27"/>
        <v>0</v>
      </c>
      <c r="AE48" s="32">
        <f t="shared" si="27"/>
        <v>0</v>
      </c>
      <c r="AF48" s="32">
        <f t="shared" si="27"/>
        <v>0</v>
      </c>
      <c r="AG48" s="32">
        <f t="shared" si="27"/>
        <v>0</v>
      </c>
      <c r="AH48" s="32">
        <f t="shared" si="27"/>
        <v>0</v>
      </c>
      <c r="AI48" s="32">
        <f t="shared" si="27"/>
        <v>0</v>
      </c>
      <c r="AJ48" s="32">
        <f t="shared" si="27"/>
        <v>0</v>
      </c>
      <c r="AK48" s="32">
        <f t="shared" si="27"/>
        <v>0</v>
      </c>
      <c r="AL48" s="32">
        <f t="shared" si="27"/>
        <v>0</v>
      </c>
      <c r="AM48" s="32">
        <f t="shared" si="27"/>
        <v>0</v>
      </c>
      <c r="AN48" s="32">
        <f t="shared" si="27"/>
        <v>0</v>
      </c>
      <c r="AO48" s="32">
        <f t="shared" si="27"/>
        <v>0</v>
      </c>
      <c r="AP48" s="32">
        <f t="shared" si="27"/>
        <v>0</v>
      </c>
      <c r="AQ48" s="32">
        <f t="shared" si="27"/>
        <v>0</v>
      </c>
      <c r="AR48" s="32">
        <f t="shared" si="27"/>
        <v>0</v>
      </c>
    </row>
    <row r="49" spans="1:44" ht="13.5" customHeight="1" thickBot="1">
      <c r="A49" s="1">
        <f>A48+1</f>
        <v>404</v>
      </c>
      <c r="B49" s="15">
        <v>0</v>
      </c>
      <c r="C49" s="24" t="str">
        <f>VLOOKUP(B49,database!$B$14:$I$4363,2)</f>
        <v> - </v>
      </c>
      <c r="D49" s="3" t="str">
        <f>VLOOKUP(B49,database!$B$14:$I$4363,3)</f>
        <v> - </v>
      </c>
      <c r="E49" s="15">
        <v>0</v>
      </c>
      <c r="F49" s="1" t="str">
        <f>VLOOKUP(B49,database!$B$14:$I$4363,5)</f>
        <v> - </v>
      </c>
      <c r="G49" s="21">
        <f>VLOOKUP(B49,database!$B$14:$I$4363,4)</f>
        <v>0</v>
      </c>
      <c r="I49" s="23">
        <f>G49*E49</f>
        <v>0</v>
      </c>
      <c r="K49" s="29">
        <f>G49*E49/1000</f>
        <v>0</v>
      </c>
      <c r="M49" s="61" t="str">
        <f>IF(F49="€","due to € as unit, don't enter any kms here"," ")</f>
        <v> </v>
      </c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D49" s="32">
        <f t="shared" si="27"/>
        <v>0</v>
      </c>
      <c r="AE49" s="32">
        <f t="shared" si="27"/>
        <v>0</v>
      </c>
      <c r="AF49" s="32">
        <f t="shared" si="27"/>
        <v>0</v>
      </c>
      <c r="AG49" s="32">
        <f t="shared" si="27"/>
        <v>0</v>
      </c>
      <c r="AH49" s="32">
        <f t="shared" si="27"/>
        <v>0</v>
      </c>
      <c r="AI49" s="32">
        <f t="shared" si="27"/>
        <v>0</v>
      </c>
      <c r="AJ49" s="32">
        <f t="shared" si="27"/>
        <v>0</v>
      </c>
      <c r="AK49" s="32">
        <f t="shared" si="27"/>
        <v>0</v>
      </c>
      <c r="AL49" s="32">
        <f t="shared" si="27"/>
        <v>0</v>
      </c>
      <c r="AM49" s="32">
        <f t="shared" si="27"/>
        <v>0</v>
      </c>
      <c r="AN49" s="32">
        <f t="shared" si="27"/>
        <v>0</v>
      </c>
      <c r="AO49" s="32">
        <f t="shared" si="27"/>
        <v>0</v>
      </c>
      <c r="AP49" s="32">
        <f t="shared" si="27"/>
        <v>0</v>
      </c>
      <c r="AQ49" s="32">
        <f t="shared" si="27"/>
        <v>0</v>
      </c>
      <c r="AR49" s="32">
        <f t="shared" si="27"/>
        <v>0</v>
      </c>
    </row>
    <row r="50" spans="1:44" ht="13.5" customHeight="1" thickBot="1">
      <c r="A50" s="1">
        <f>A49+1</f>
        <v>405</v>
      </c>
      <c r="B50" s="15">
        <v>0</v>
      </c>
      <c r="C50" s="24" t="str">
        <f>VLOOKUP(B50,database!$B$14:$I$4363,2)</f>
        <v> - </v>
      </c>
      <c r="D50" s="3" t="str">
        <f>VLOOKUP(B50,database!$B$14:$I$4363,3)</f>
        <v> - </v>
      </c>
      <c r="E50" s="15">
        <v>0</v>
      </c>
      <c r="F50" s="1" t="str">
        <f>VLOOKUP(B50,database!$B$14:$I$4363,5)</f>
        <v> - </v>
      </c>
      <c r="G50" s="21">
        <f>VLOOKUP(B50,database!$B$14:$I$4363,4)</f>
        <v>0</v>
      </c>
      <c r="I50" s="23">
        <f>G50*E50</f>
        <v>0</v>
      </c>
      <c r="K50" s="29">
        <f>G50*E50/1000</f>
        <v>0</v>
      </c>
      <c r="M50" s="61" t="str">
        <f>IF(F50="€","due to € as unit, don't enter any kms here"," ")</f>
        <v> </v>
      </c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D50" s="32">
        <f t="shared" si="27"/>
        <v>0</v>
      </c>
      <c r="AE50" s="32">
        <f t="shared" si="27"/>
        <v>0</v>
      </c>
      <c r="AF50" s="32">
        <f t="shared" si="27"/>
        <v>0</v>
      </c>
      <c r="AG50" s="32">
        <f t="shared" si="27"/>
        <v>0</v>
      </c>
      <c r="AH50" s="32">
        <f t="shared" si="27"/>
        <v>0</v>
      </c>
      <c r="AI50" s="32">
        <f t="shared" si="27"/>
        <v>0</v>
      </c>
      <c r="AJ50" s="32">
        <f t="shared" si="27"/>
        <v>0</v>
      </c>
      <c r="AK50" s="32">
        <f t="shared" si="27"/>
        <v>0</v>
      </c>
      <c r="AL50" s="32">
        <f t="shared" si="27"/>
        <v>0</v>
      </c>
      <c r="AM50" s="32">
        <f t="shared" si="27"/>
        <v>0</v>
      </c>
      <c r="AN50" s="32">
        <f t="shared" si="27"/>
        <v>0</v>
      </c>
      <c r="AO50" s="32">
        <f t="shared" si="27"/>
        <v>0</v>
      </c>
      <c r="AP50" s="32">
        <f t="shared" si="27"/>
        <v>0</v>
      </c>
      <c r="AQ50" s="32">
        <f t="shared" si="27"/>
        <v>0</v>
      </c>
      <c r="AR50" s="32">
        <f t="shared" si="27"/>
        <v>0</v>
      </c>
    </row>
    <row r="51" ht="13.5" customHeight="1" thickBot="1"/>
    <row r="52" spans="12:45" ht="13.5" customHeight="1" thickBot="1">
      <c r="L52" s="13" t="s">
        <v>108</v>
      </c>
      <c r="M52" s="13"/>
      <c r="N52" s="31">
        <f aca="true" t="shared" si="28" ref="N52:AB52">SUM(N33:N51)</f>
        <v>0</v>
      </c>
      <c r="O52" s="31">
        <f t="shared" si="28"/>
        <v>0</v>
      </c>
      <c r="P52" s="31">
        <f t="shared" si="28"/>
        <v>0</v>
      </c>
      <c r="Q52" s="31">
        <f t="shared" si="28"/>
        <v>0</v>
      </c>
      <c r="R52" s="31">
        <f t="shared" si="28"/>
        <v>0</v>
      </c>
      <c r="S52" s="31">
        <f t="shared" si="28"/>
        <v>0</v>
      </c>
      <c r="T52" s="31">
        <f t="shared" si="28"/>
        <v>0</v>
      </c>
      <c r="U52" s="31">
        <f t="shared" si="28"/>
        <v>0</v>
      </c>
      <c r="V52" s="31">
        <f t="shared" si="28"/>
        <v>0</v>
      </c>
      <c r="W52" s="31">
        <f t="shared" si="28"/>
        <v>0</v>
      </c>
      <c r="X52" s="31">
        <f t="shared" si="28"/>
        <v>0</v>
      </c>
      <c r="Y52" s="31">
        <f t="shared" si="28"/>
        <v>0</v>
      </c>
      <c r="Z52" s="31">
        <f t="shared" si="28"/>
        <v>0</v>
      </c>
      <c r="AA52" s="31">
        <f t="shared" si="28"/>
        <v>0</v>
      </c>
      <c r="AB52" s="31">
        <f t="shared" si="28"/>
        <v>0</v>
      </c>
      <c r="AC52" s="2" t="s">
        <v>44</v>
      </c>
      <c r="AD52" s="31">
        <f aca="true" t="shared" si="29" ref="AD52:AR52">SUM(AD33:AD51)</f>
        <v>0</v>
      </c>
      <c r="AE52" s="31">
        <f t="shared" si="29"/>
        <v>0</v>
      </c>
      <c r="AF52" s="31">
        <f t="shared" si="29"/>
        <v>0</v>
      </c>
      <c r="AG52" s="31">
        <f t="shared" si="29"/>
        <v>0</v>
      </c>
      <c r="AH52" s="31">
        <f t="shared" si="29"/>
        <v>0</v>
      </c>
      <c r="AI52" s="31">
        <f t="shared" si="29"/>
        <v>0</v>
      </c>
      <c r="AJ52" s="31">
        <f t="shared" si="29"/>
        <v>0</v>
      </c>
      <c r="AK52" s="31">
        <f t="shared" si="29"/>
        <v>0</v>
      </c>
      <c r="AL52" s="31">
        <f t="shared" si="29"/>
        <v>0</v>
      </c>
      <c r="AM52" s="31">
        <f t="shared" si="29"/>
        <v>0</v>
      </c>
      <c r="AN52" s="31">
        <f t="shared" si="29"/>
        <v>0</v>
      </c>
      <c r="AO52" s="31">
        <f t="shared" si="29"/>
        <v>0</v>
      </c>
      <c r="AP52" s="31">
        <f t="shared" si="29"/>
        <v>0</v>
      </c>
      <c r="AQ52" s="31">
        <f t="shared" si="29"/>
        <v>0</v>
      </c>
      <c r="AR52" s="31">
        <f t="shared" si="29"/>
        <v>0</v>
      </c>
      <c r="AS52" s="2" t="s">
        <v>17</v>
      </c>
    </row>
    <row r="53" spans="1:13" ht="13.5" customHeight="1" thickBot="1">
      <c r="A53" s="1">
        <v>500</v>
      </c>
      <c r="B53" s="19" t="s">
        <v>20</v>
      </c>
      <c r="C53" s="2" t="s">
        <v>107</v>
      </c>
      <c r="H53" s="13" t="s">
        <v>105</v>
      </c>
      <c r="I53" s="20">
        <f>SUM(I54:I59)</f>
        <v>0</v>
      </c>
      <c r="J53" s="2" t="s">
        <v>42</v>
      </c>
      <c r="K53" s="28">
        <f>SUM(K54:K59)</f>
        <v>0</v>
      </c>
      <c r="L53" s="2" t="s">
        <v>16</v>
      </c>
      <c r="M53" s="2"/>
    </row>
    <row r="54" spans="1:256" ht="13.5" customHeight="1" thickBot="1">
      <c r="A54" s="1">
        <f>A53+1</f>
        <v>501</v>
      </c>
      <c r="B54" s="15">
        <v>0</v>
      </c>
      <c r="C54" s="24" t="str">
        <f>VLOOKUP(B54,database!$B$14:$I$4363,2)</f>
        <v> - </v>
      </c>
      <c r="D54" s="3" t="str">
        <f>VLOOKUP(B54,database!$B$14:$I$4363,3)</f>
        <v> - </v>
      </c>
      <c r="E54" s="32">
        <f>AD52</f>
        <v>0</v>
      </c>
      <c r="F54" s="1" t="s">
        <v>17</v>
      </c>
      <c r="G54" s="62">
        <f>IF(IU54="kgkm",IV54*1000,IV54)</f>
        <v>0</v>
      </c>
      <c r="I54" s="23">
        <f>IV54*E54</f>
        <v>0</v>
      </c>
      <c r="K54" s="29">
        <f>IV54*E54/1000</f>
        <v>0</v>
      </c>
      <c r="IU54" s="1" t="str">
        <f>VLOOKUP(B54,database!$B$14:$I$4363,5)</f>
        <v> - </v>
      </c>
      <c r="IV54" s="62">
        <f>VLOOKUP(B54,database!$B$14:$I$4363,4)</f>
        <v>0</v>
      </c>
    </row>
    <row r="55" spans="1:256" ht="13.5" customHeight="1" thickBot="1">
      <c r="A55" s="1">
        <f>A54+1</f>
        <v>502</v>
      </c>
      <c r="B55" s="15">
        <v>0</v>
      </c>
      <c r="C55" s="24" t="str">
        <f>VLOOKUP(B55,database!$B$14:$I$4363,2)</f>
        <v> - </v>
      </c>
      <c r="D55" s="3" t="str">
        <f>VLOOKUP(B55,database!$B$14:$I$4363,3)</f>
        <v> - </v>
      </c>
      <c r="E55" s="32">
        <f>AE52</f>
        <v>0</v>
      </c>
      <c r="F55" s="1" t="s">
        <v>17</v>
      </c>
      <c r="G55" s="62">
        <f>IF(IU55="kgkm",IV55*1000,IV55)</f>
        <v>0</v>
      </c>
      <c r="I55" s="23">
        <f>IV55*E55</f>
        <v>0</v>
      </c>
      <c r="K55" s="29">
        <f>IV55*E55/1000</f>
        <v>0</v>
      </c>
      <c r="IU55" s="1" t="str">
        <f>VLOOKUP(B55,database!$B$14:$I$4363,5)</f>
        <v> - </v>
      </c>
      <c r="IV55" s="62">
        <f>VLOOKUP(B55,database!$B$14:$I$4363,4)</f>
        <v>0</v>
      </c>
    </row>
    <row r="56" spans="1:256" ht="13.5" customHeight="1" thickBot="1">
      <c r="A56" s="1">
        <f>A55+1</f>
        <v>503</v>
      </c>
      <c r="B56" s="15">
        <v>0</v>
      </c>
      <c r="C56" s="24" t="str">
        <f>VLOOKUP(B56,database!$B$14:$I$4363,2)</f>
        <v> - </v>
      </c>
      <c r="D56" s="3" t="str">
        <f>VLOOKUP(B56,database!$B$14:$I$4363,3)</f>
        <v> - </v>
      </c>
      <c r="E56" s="32">
        <f>AF52</f>
        <v>0</v>
      </c>
      <c r="F56" s="1" t="s">
        <v>17</v>
      </c>
      <c r="G56" s="62">
        <f>IF(IU56="kgkm",IV56*1000,IV56)</f>
        <v>0</v>
      </c>
      <c r="I56" s="23">
        <f>IV56*E56</f>
        <v>0</v>
      </c>
      <c r="K56" s="29">
        <f>IV56*E56/1000</f>
        <v>0</v>
      </c>
      <c r="IU56" s="1" t="str">
        <f>VLOOKUP(B56,database!$B$14:$I$4363,5)</f>
        <v> - </v>
      </c>
      <c r="IV56" s="62">
        <f>VLOOKUP(B56,database!$B$14:$I$4363,4)</f>
        <v>0</v>
      </c>
    </row>
    <row r="57" spans="1:256" ht="13.5" customHeight="1" thickBot="1">
      <c r="A57" s="1">
        <f>A56+1</f>
        <v>504</v>
      </c>
      <c r="B57" s="15">
        <v>0</v>
      </c>
      <c r="C57" s="24" t="str">
        <f>VLOOKUP(B57,database!$B$14:$I$4363,2)</f>
        <v> - </v>
      </c>
      <c r="D57" s="3" t="str">
        <f>VLOOKUP(B57,database!$B$14:$I$4363,3)</f>
        <v> - </v>
      </c>
      <c r="E57" s="32">
        <f>AG52</f>
        <v>0</v>
      </c>
      <c r="F57" s="1" t="s">
        <v>17</v>
      </c>
      <c r="G57" s="62">
        <f>IF(IU57="kgkm",IV57*1000,IV57)</f>
        <v>0</v>
      </c>
      <c r="I57" s="23">
        <f>IV57*E57</f>
        <v>0</v>
      </c>
      <c r="K57" s="29">
        <f>IV57*E57/1000</f>
        <v>0</v>
      </c>
      <c r="IU57" s="1" t="str">
        <f>VLOOKUP(B57,database!$B$14:$I$4363,5)</f>
        <v> - </v>
      </c>
      <c r="IV57" s="62">
        <f>VLOOKUP(B57,database!$B$14:$I$4363,4)</f>
        <v>0</v>
      </c>
    </row>
    <row r="58" spans="1:256" ht="13.5" customHeight="1" thickBot="1">
      <c r="A58" s="1">
        <f>A57+1</f>
        <v>505</v>
      </c>
      <c r="B58" s="15">
        <v>0</v>
      </c>
      <c r="C58" s="24" t="str">
        <f>VLOOKUP(B58,database!$B$14:$I$4363,2)</f>
        <v> - </v>
      </c>
      <c r="D58" s="3" t="str">
        <f>VLOOKUP(B58,database!$B$14:$I$4363,3)</f>
        <v> - </v>
      </c>
      <c r="E58" s="32">
        <f>AH52</f>
        <v>0</v>
      </c>
      <c r="F58" s="1" t="s">
        <v>17</v>
      </c>
      <c r="G58" s="62">
        <f>IF(IU58="kgkm",IV58*1000,IV58)</f>
        <v>0</v>
      </c>
      <c r="I58" s="23">
        <f>IV58*E58</f>
        <v>0</v>
      </c>
      <c r="K58" s="29">
        <f>IV58*E58/1000</f>
        <v>0</v>
      </c>
      <c r="IU58" s="1" t="str">
        <f>VLOOKUP(B58,database!$B$14:$I$4363,5)</f>
        <v> - </v>
      </c>
      <c r="IV58" s="62">
        <f>VLOOKUP(B58,database!$B$14:$I$4363,4)</f>
        <v>0</v>
      </c>
    </row>
    <row r="59" ht="13.5" customHeight="1"/>
    <row r="60" ht="13.5" customHeight="1" thickBot="1"/>
    <row r="61" spans="1:13" ht="13.5" customHeight="1" thickBot="1">
      <c r="A61" s="1">
        <v>600</v>
      </c>
      <c r="B61" s="19" t="s">
        <v>20</v>
      </c>
      <c r="C61" s="2" t="s">
        <v>86</v>
      </c>
      <c r="H61" s="13" t="s">
        <v>105</v>
      </c>
      <c r="I61" s="20">
        <f>SUM(I62:I67)</f>
        <v>0</v>
      </c>
      <c r="J61" s="2" t="s">
        <v>42</v>
      </c>
      <c r="K61" s="28">
        <f>SUM(K62:K67)</f>
        <v>0</v>
      </c>
      <c r="L61" s="2" t="s">
        <v>16</v>
      </c>
      <c r="M61" s="2"/>
    </row>
    <row r="62" spans="1:11" ht="13.5" customHeight="1" thickBot="1">
      <c r="A62" s="1">
        <f>A61+1</f>
        <v>601</v>
      </c>
      <c r="B62" s="15">
        <v>0</v>
      </c>
      <c r="C62" s="24" t="str">
        <f>VLOOKUP(B62,database!$B$14:$I$4363,2)</f>
        <v> - </v>
      </c>
      <c r="D62" s="3" t="str">
        <f>VLOOKUP(B62,database!$B$14:$I$4363,3)</f>
        <v> - </v>
      </c>
      <c r="E62" s="15">
        <v>0</v>
      </c>
      <c r="F62" s="1" t="str">
        <f>VLOOKUP(B62,database!$B$14:$I$4363,5)</f>
        <v> - </v>
      </c>
      <c r="G62" s="62">
        <f>VLOOKUP(B62,database!$B$14:$I$4363,4)</f>
        <v>0</v>
      </c>
      <c r="I62" s="23">
        <f>G62*E62</f>
        <v>0</v>
      </c>
      <c r="K62" s="29">
        <f>G62*E62/1000</f>
        <v>0</v>
      </c>
    </row>
    <row r="63" spans="1:11" ht="13.5" customHeight="1" thickBot="1">
      <c r="A63" s="1">
        <f>A62+1</f>
        <v>602</v>
      </c>
      <c r="B63" s="15">
        <v>0</v>
      </c>
      <c r="C63" s="24" t="str">
        <f>VLOOKUP(B63,database!$B$14:$I$4363,2)</f>
        <v> - </v>
      </c>
      <c r="D63" s="3" t="str">
        <f>VLOOKUP(B63,database!$B$14:$I$4363,3)</f>
        <v> - </v>
      </c>
      <c r="E63" s="15">
        <v>0</v>
      </c>
      <c r="F63" s="1" t="str">
        <f>VLOOKUP(B63,database!$B$14:$I$4363,5)</f>
        <v> - </v>
      </c>
      <c r="G63" s="62">
        <f>VLOOKUP(B63,database!$B$14:$I$4363,4)</f>
        <v>0</v>
      </c>
      <c r="I63" s="23">
        <f>G63*E63</f>
        <v>0</v>
      </c>
      <c r="K63" s="29">
        <f>G63*E63/1000</f>
        <v>0</v>
      </c>
    </row>
    <row r="64" spans="1:11" ht="13.5" customHeight="1" thickBot="1">
      <c r="A64" s="1">
        <f>A63+1</f>
        <v>603</v>
      </c>
      <c r="B64" s="15">
        <v>0</v>
      </c>
      <c r="C64" s="24" t="str">
        <f>VLOOKUP(B64,database!$B$14:$I$4363,2)</f>
        <v> - </v>
      </c>
      <c r="D64" s="3" t="str">
        <f>VLOOKUP(B64,database!$B$14:$I$4363,3)</f>
        <v> - </v>
      </c>
      <c r="E64" s="15">
        <v>0</v>
      </c>
      <c r="F64" s="1" t="str">
        <f>VLOOKUP(B64,database!$B$14:$I$4363,5)</f>
        <v> - </v>
      </c>
      <c r="G64" s="62">
        <f>VLOOKUP(B64,database!$B$14:$I$4363,4)</f>
        <v>0</v>
      </c>
      <c r="I64" s="23">
        <f>G64*E64</f>
        <v>0</v>
      </c>
      <c r="K64" s="29">
        <f>G64*E64/1000</f>
        <v>0</v>
      </c>
    </row>
    <row r="65" spans="1:11" ht="13.5" customHeight="1" thickBot="1">
      <c r="A65" s="1">
        <f>A64+1</f>
        <v>604</v>
      </c>
      <c r="B65" s="15">
        <v>0</v>
      </c>
      <c r="C65" s="24" t="str">
        <f>VLOOKUP(B65,database!$B$14:$I$4363,2)</f>
        <v> - </v>
      </c>
      <c r="D65" s="3" t="str">
        <f>VLOOKUP(B65,database!$B$14:$I$4363,3)</f>
        <v> - </v>
      </c>
      <c r="E65" s="15">
        <v>0</v>
      </c>
      <c r="F65" s="1" t="str">
        <f>VLOOKUP(B65,database!$B$14:$I$4363,5)</f>
        <v> - </v>
      </c>
      <c r="G65" s="62">
        <f>VLOOKUP(B65,database!$B$14:$I$4363,4)</f>
        <v>0</v>
      </c>
      <c r="I65" s="23">
        <f>G65*E65</f>
        <v>0</v>
      </c>
      <c r="K65" s="29">
        <f>G65*E65/1000</f>
        <v>0</v>
      </c>
    </row>
    <row r="66" spans="1:11" ht="13.5" customHeight="1" thickBot="1">
      <c r="A66" s="1">
        <f>A65+1</f>
        <v>605</v>
      </c>
      <c r="B66" s="15">
        <v>0</v>
      </c>
      <c r="C66" s="24" t="str">
        <f>VLOOKUP(B66,database!$B$14:$I$4363,2)</f>
        <v> - </v>
      </c>
      <c r="D66" s="3" t="str">
        <f>VLOOKUP(B66,database!$B$14:$I$4363,3)</f>
        <v> - </v>
      </c>
      <c r="E66" s="15">
        <v>0</v>
      </c>
      <c r="F66" s="1" t="str">
        <f>VLOOKUP(B66,database!$B$14:$I$4363,5)</f>
        <v> - </v>
      </c>
      <c r="G66" s="62">
        <f>VLOOKUP(B66,database!$B$14:$I$4363,4)</f>
        <v>0</v>
      </c>
      <c r="I66" s="23">
        <f>G66*E66</f>
        <v>0</v>
      </c>
      <c r="K66" s="29">
        <f>G66*E66/1000</f>
        <v>0</v>
      </c>
    </row>
    <row r="67" ht="13.5" customHeight="1"/>
    <row r="68" ht="13.5" customHeight="1" thickBot="1"/>
    <row r="69" spans="1:13" ht="13.5" customHeight="1" thickBot="1">
      <c r="A69" s="1">
        <v>700</v>
      </c>
      <c r="B69" s="19" t="s">
        <v>20</v>
      </c>
      <c r="C69" s="2" t="s">
        <v>87</v>
      </c>
      <c r="H69" s="13" t="s">
        <v>105</v>
      </c>
      <c r="I69" s="20">
        <f>SUM(I70:I75)</f>
        <v>0</v>
      </c>
      <c r="J69" s="2" t="s">
        <v>42</v>
      </c>
      <c r="K69" s="28">
        <f>SUM(K70:K75)</f>
        <v>0</v>
      </c>
      <c r="L69" s="2" t="s">
        <v>16</v>
      </c>
      <c r="M69" s="2"/>
    </row>
    <row r="70" spans="1:11" ht="13.5" customHeight="1" thickBot="1">
      <c r="A70" s="1">
        <f>A69+1</f>
        <v>701</v>
      </c>
      <c r="B70" s="15">
        <v>0</v>
      </c>
      <c r="C70" s="24" t="str">
        <f>VLOOKUP(B70,database!$B$14:$I$4363,2)</f>
        <v> - </v>
      </c>
      <c r="D70" s="3" t="str">
        <f>VLOOKUP(B70,database!$B$14:$I$4363,3)</f>
        <v> - </v>
      </c>
      <c r="E70" s="15">
        <v>0</v>
      </c>
      <c r="F70" s="1" t="str">
        <f>VLOOKUP(B70,database!$B$14:$I$4363,5)</f>
        <v> - </v>
      </c>
      <c r="G70" s="62">
        <f>VLOOKUP(B70,database!$B$14:$I$4363,4)</f>
        <v>0</v>
      </c>
      <c r="I70" s="23">
        <f>G70*E70</f>
        <v>0</v>
      </c>
      <c r="K70" s="29">
        <f>G70*E70/1000</f>
        <v>0</v>
      </c>
    </row>
    <row r="71" spans="1:11" ht="13.5" customHeight="1" thickBot="1">
      <c r="A71" s="1">
        <f>A70+1</f>
        <v>702</v>
      </c>
      <c r="B71" s="15">
        <v>0</v>
      </c>
      <c r="C71" s="24" t="str">
        <f>VLOOKUP(B71,database!$B$14:$I$4363,2)</f>
        <v> - </v>
      </c>
      <c r="D71" s="3" t="str">
        <f>VLOOKUP(B71,database!$B$14:$I$4363,3)</f>
        <v> - </v>
      </c>
      <c r="E71" s="15">
        <v>0</v>
      </c>
      <c r="F71" s="1" t="str">
        <f>VLOOKUP(B71,database!$B$14:$I$4363,5)</f>
        <v> - </v>
      </c>
      <c r="G71" s="62">
        <f>VLOOKUP(B71,database!$B$14:$I$4363,4)</f>
        <v>0</v>
      </c>
      <c r="I71" s="23">
        <f>G71*E71</f>
        <v>0</v>
      </c>
      <c r="K71" s="29">
        <f>G71*E71/1000</f>
        <v>0</v>
      </c>
    </row>
    <row r="72" spans="1:11" ht="13.5" customHeight="1" thickBot="1">
      <c r="A72" s="1">
        <f>A71+1</f>
        <v>703</v>
      </c>
      <c r="B72" s="15">
        <v>0</v>
      </c>
      <c r="C72" s="24" t="str">
        <f>VLOOKUP(B72,database!$B$14:$I$4363,2)</f>
        <v> - </v>
      </c>
      <c r="D72" s="3" t="str">
        <f>VLOOKUP(B72,database!$B$14:$I$4363,3)</f>
        <v> - </v>
      </c>
      <c r="E72" s="15">
        <v>0</v>
      </c>
      <c r="F72" s="1" t="str">
        <f>VLOOKUP(B72,database!$B$14:$I$4363,5)</f>
        <v> - </v>
      </c>
      <c r="G72" s="62">
        <f>VLOOKUP(B72,database!$B$14:$I$4363,4)</f>
        <v>0</v>
      </c>
      <c r="I72" s="23">
        <f>G72*E72</f>
        <v>0</v>
      </c>
      <c r="K72" s="29">
        <f>G72*E72/1000</f>
        <v>0</v>
      </c>
    </row>
    <row r="73" spans="1:11" ht="13.5" customHeight="1" thickBot="1">
      <c r="A73" s="1">
        <f>A72+1</f>
        <v>704</v>
      </c>
      <c r="B73" s="15">
        <v>0</v>
      </c>
      <c r="C73" s="24" t="str">
        <f>VLOOKUP(B73,database!$B$14:$I$4363,2)</f>
        <v> - </v>
      </c>
      <c r="D73" s="3" t="str">
        <f>VLOOKUP(B73,database!$B$14:$I$4363,3)</f>
        <v> - </v>
      </c>
      <c r="E73" s="15">
        <v>0</v>
      </c>
      <c r="F73" s="1" t="str">
        <f>VLOOKUP(B73,database!$B$14:$I$4363,5)</f>
        <v> - </v>
      </c>
      <c r="G73" s="62">
        <f>VLOOKUP(B73,database!$B$14:$I$4363,4)</f>
        <v>0</v>
      </c>
      <c r="I73" s="23">
        <f>G73*E73</f>
        <v>0</v>
      </c>
      <c r="K73" s="29">
        <f>G73*E73/1000</f>
        <v>0</v>
      </c>
    </row>
    <row r="74" spans="1:11" ht="13.5" customHeight="1" thickBot="1">
      <c r="A74" s="1">
        <f>A73+1</f>
        <v>705</v>
      </c>
      <c r="B74" s="15">
        <v>0</v>
      </c>
      <c r="C74" s="24" t="str">
        <f>VLOOKUP(B74,database!$B$14:$I$4363,2)</f>
        <v> - </v>
      </c>
      <c r="D74" s="3" t="str">
        <f>VLOOKUP(B74,database!$B$14:$I$4363,3)</f>
        <v> - </v>
      </c>
      <c r="E74" s="15">
        <v>0</v>
      </c>
      <c r="F74" s="1" t="str">
        <f>VLOOKUP(B74,database!$B$14:$I$4363,5)</f>
        <v> - </v>
      </c>
      <c r="G74" s="62">
        <f>VLOOKUP(B74,database!$B$14:$I$4363,4)</f>
        <v>0</v>
      </c>
      <c r="I74" s="23">
        <f>G74*E74</f>
        <v>0</v>
      </c>
      <c r="K74" s="29">
        <f>G74*E74/1000</f>
        <v>0</v>
      </c>
    </row>
    <row r="75" ht="13.5" customHeight="1"/>
    <row r="76" ht="13.5" customHeight="1" thickBot="1"/>
    <row r="77" spans="1:13" ht="13.5" customHeight="1" thickBot="1">
      <c r="A77" s="1">
        <v>800</v>
      </c>
      <c r="B77" s="19" t="s">
        <v>20</v>
      </c>
      <c r="C77" s="2" t="s">
        <v>88</v>
      </c>
      <c r="H77" s="13" t="s">
        <v>105</v>
      </c>
      <c r="I77" s="20">
        <f>SUM(I78:I88)</f>
        <v>0</v>
      </c>
      <c r="J77" s="2" t="s">
        <v>42</v>
      </c>
      <c r="K77" s="28">
        <f>SUM(K78:K88)</f>
        <v>0</v>
      </c>
      <c r="L77" s="2" t="s">
        <v>16</v>
      </c>
      <c r="M77" s="2"/>
    </row>
    <row r="78" spans="1:11" ht="13.5" customHeight="1" thickBot="1">
      <c r="A78" s="1">
        <f aca="true" t="shared" si="30" ref="A78:A87">A77+1</f>
        <v>801</v>
      </c>
      <c r="B78" s="15">
        <v>0</v>
      </c>
      <c r="C78" s="24" t="str">
        <f>VLOOKUP(B78,database!$B$14:$I$4363,2)</f>
        <v> - </v>
      </c>
      <c r="D78" s="3" t="str">
        <f>VLOOKUP(B78,database!$B$14:$I$4363,3)</f>
        <v> - </v>
      </c>
      <c r="E78" s="15">
        <v>0</v>
      </c>
      <c r="F78" s="1" t="str">
        <f>VLOOKUP(B78,database!$B$14:$I$4363,5)</f>
        <v> - </v>
      </c>
      <c r="G78" s="62">
        <f>VLOOKUP(B78,database!$B$14:$I$4363,4)</f>
        <v>0</v>
      </c>
      <c r="I78" s="23">
        <f aca="true" t="shared" si="31" ref="I78:I87">G78*E78</f>
        <v>0</v>
      </c>
      <c r="K78" s="29">
        <f aca="true" t="shared" si="32" ref="K78:K87">G78*E78/1000</f>
        <v>0</v>
      </c>
    </row>
    <row r="79" spans="1:11" ht="13.5" customHeight="1" thickBot="1">
      <c r="A79" s="1">
        <f t="shared" si="30"/>
        <v>802</v>
      </c>
      <c r="B79" s="15">
        <v>0</v>
      </c>
      <c r="C79" s="24" t="str">
        <f>VLOOKUP(B79,database!$B$14:$I$4363,2)</f>
        <v> - </v>
      </c>
      <c r="D79" s="3" t="str">
        <f>VLOOKUP(B79,database!$B$14:$I$4363,3)</f>
        <v> - </v>
      </c>
      <c r="E79" s="15">
        <v>0</v>
      </c>
      <c r="F79" s="1" t="str">
        <f>VLOOKUP(B79,database!$B$14:$I$4363,5)</f>
        <v> - </v>
      </c>
      <c r="G79" s="62">
        <f>VLOOKUP(B79,database!$B$14:$I$4363,4)</f>
        <v>0</v>
      </c>
      <c r="I79" s="23">
        <f t="shared" si="31"/>
        <v>0</v>
      </c>
      <c r="K79" s="29">
        <f t="shared" si="32"/>
        <v>0</v>
      </c>
    </row>
    <row r="80" spans="1:11" ht="13.5" customHeight="1" thickBot="1">
      <c r="A80" s="1">
        <f t="shared" si="30"/>
        <v>803</v>
      </c>
      <c r="B80" s="15">
        <v>0</v>
      </c>
      <c r="C80" s="24" t="str">
        <f>VLOOKUP(B80,database!$B$14:$I$4363,2)</f>
        <v> - </v>
      </c>
      <c r="D80" s="3" t="str">
        <f>VLOOKUP(B80,database!$B$14:$I$4363,3)</f>
        <v> - </v>
      </c>
      <c r="E80" s="15">
        <v>0</v>
      </c>
      <c r="F80" s="1" t="str">
        <f>VLOOKUP(B80,database!$B$14:$I$4363,5)</f>
        <v> - </v>
      </c>
      <c r="G80" s="62">
        <f>VLOOKUP(B80,database!$B$14:$I$4363,4)</f>
        <v>0</v>
      </c>
      <c r="I80" s="23">
        <f t="shared" si="31"/>
        <v>0</v>
      </c>
      <c r="K80" s="29">
        <f t="shared" si="32"/>
        <v>0</v>
      </c>
    </row>
    <row r="81" spans="1:11" ht="13.5" customHeight="1" thickBot="1">
      <c r="A81" s="1">
        <f t="shared" si="30"/>
        <v>804</v>
      </c>
      <c r="B81" s="15">
        <v>0</v>
      </c>
      <c r="C81" s="24" t="str">
        <f>VLOOKUP(B81,database!$B$14:$I$4363,2)</f>
        <v> - </v>
      </c>
      <c r="D81" s="3" t="str">
        <f>VLOOKUP(B81,database!$B$14:$I$4363,3)</f>
        <v> - </v>
      </c>
      <c r="E81" s="15">
        <v>0</v>
      </c>
      <c r="F81" s="1" t="str">
        <f>VLOOKUP(B81,database!$B$14:$I$4363,5)</f>
        <v> - </v>
      </c>
      <c r="G81" s="62">
        <f>VLOOKUP(B81,database!$B$14:$I$4363,4)</f>
        <v>0</v>
      </c>
      <c r="I81" s="23">
        <f t="shared" si="31"/>
        <v>0</v>
      </c>
      <c r="K81" s="29">
        <f t="shared" si="32"/>
        <v>0</v>
      </c>
    </row>
    <row r="82" spans="1:11" ht="13.5" customHeight="1" thickBot="1">
      <c r="A82" s="1">
        <f t="shared" si="30"/>
        <v>805</v>
      </c>
      <c r="B82" s="15">
        <v>0</v>
      </c>
      <c r="C82" s="24" t="str">
        <f>VLOOKUP(B82,database!$B$14:$I$4363,2)</f>
        <v> - </v>
      </c>
      <c r="D82" s="3" t="str">
        <f>VLOOKUP(B82,database!$B$14:$I$4363,3)</f>
        <v> - </v>
      </c>
      <c r="E82" s="15">
        <v>0</v>
      </c>
      <c r="F82" s="1" t="str">
        <f>VLOOKUP(B82,database!$B$14:$I$4363,5)</f>
        <v> - </v>
      </c>
      <c r="G82" s="62">
        <f>VLOOKUP(B82,database!$B$14:$I$4363,4)</f>
        <v>0</v>
      </c>
      <c r="I82" s="23">
        <f t="shared" si="31"/>
        <v>0</v>
      </c>
      <c r="K82" s="29">
        <f t="shared" si="32"/>
        <v>0</v>
      </c>
    </row>
    <row r="83" spans="1:11" ht="13.5" customHeight="1" thickBot="1">
      <c r="A83" s="1">
        <f t="shared" si="30"/>
        <v>806</v>
      </c>
      <c r="B83" s="15">
        <v>0</v>
      </c>
      <c r="C83" s="24" t="str">
        <f>VLOOKUP(B83,database!$B$14:$I$4363,2)</f>
        <v> - </v>
      </c>
      <c r="D83" s="3" t="str">
        <f>VLOOKUP(B83,database!$B$14:$I$4363,3)</f>
        <v> - </v>
      </c>
      <c r="E83" s="15">
        <v>0</v>
      </c>
      <c r="F83" s="1" t="str">
        <f>VLOOKUP(B83,database!$B$14:$I$4363,5)</f>
        <v> - </v>
      </c>
      <c r="G83" s="62">
        <f>VLOOKUP(B83,database!$B$14:$I$4363,4)</f>
        <v>0</v>
      </c>
      <c r="I83" s="23">
        <f t="shared" si="31"/>
        <v>0</v>
      </c>
      <c r="K83" s="29">
        <f t="shared" si="32"/>
        <v>0</v>
      </c>
    </row>
    <row r="84" spans="1:11" ht="13.5" customHeight="1" thickBot="1">
      <c r="A84" s="1">
        <f t="shared" si="30"/>
        <v>807</v>
      </c>
      <c r="B84" s="15">
        <v>0</v>
      </c>
      <c r="C84" s="24" t="str">
        <f>VLOOKUP(B84,database!$B$14:$I$4363,2)</f>
        <v> - </v>
      </c>
      <c r="D84" s="3" t="str">
        <f>VLOOKUP(B84,database!$B$14:$I$4363,3)</f>
        <v> - </v>
      </c>
      <c r="E84" s="15">
        <v>0</v>
      </c>
      <c r="F84" s="1" t="str">
        <f>VLOOKUP(B84,database!$B$14:$I$4363,5)</f>
        <v> - </v>
      </c>
      <c r="G84" s="62">
        <f>VLOOKUP(B84,database!$B$14:$I$4363,4)</f>
        <v>0</v>
      </c>
      <c r="I84" s="23">
        <f t="shared" si="31"/>
        <v>0</v>
      </c>
      <c r="K84" s="29">
        <f t="shared" si="32"/>
        <v>0</v>
      </c>
    </row>
    <row r="85" spans="1:11" ht="13.5" customHeight="1" thickBot="1">
      <c r="A85" s="1">
        <f t="shared" si="30"/>
        <v>808</v>
      </c>
      <c r="B85" s="15">
        <v>0</v>
      </c>
      <c r="C85" s="24" t="str">
        <f>VLOOKUP(B85,database!$B$14:$I$4363,2)</f>
        <v> - </v>
      </c>
      <c r="D85" s="3" t="str">
        <f>VLOOKUP(B85,database!$B$14:$I$4363,3)</f>
        <v> - </v>
      </c>
      <c r="E85" s="15">
        <v>0</v>
      </c>
      <c r="F85" s="1" t="str">
        <f>VLOOKUP(B85,database!$B$14:$I$4363,5)</f>
        <v> - </v>
      </c>
      <c r="G85" s="62">
        <f>VLOOKUP(B85,database!$B$14:$I$4363,4)</f>
        <v>0</v>
      </c>
      <c r="I85" s="23">
        <f t="shared" si="31"/>
        <v>0</v>
      </c>
      <c r="K85" s="29">
        <f t="shared" si="32"/>
        <v>0</v>
      </c>
    </row>
    <row r="86" spans="1:11" ht="13.5" customHeight="1" thickBot="1">
      <c r="A86" s="1">
        <f t="shared" si="30"/>
        <v>809</v>
      </c>
      <c r="B86" s="15">
        <v>0</v>
      </c>
      <c r="C86" s="24" t="str">
        <f>VLOOKUP(B86,database!$B$14:$I$4363,2)</f>
        <v> - </v>
      </c>
      <c r="D86" s="3" t="str">
        <f>VLOOKUP(B86,database!$B$14:$I$4363,3)</f>
        <v> - </v>
      </c>
      <c r="E86" s="15">
        <v>0</v>
      </c>
      <c r="F86" s="1" t="str">
        <f>VLOOKUP(B86,database!$B$14:$I$4363,5)</f>
        <v> - </v>
      </c>
      <c r="G86" s="62">
        <f>VLOOKUP(B86,database!$B$14:$I$4363,4)</f>
        <v>0</v>
      </c>
      <c r="I86" s="23">
        <f t="shared" si="31"/>
        <v>0</v>
      </c>
      <c r="K86" s="29">
        <f t="shared" si="32"/>
        <v>0</v>
      </c>
    </row>
    <row r="87" spans="1:11" ht="13.5" customHeight="1" thickBot="1">
      <c r="A87" s="1">
        <f t="shared" si="30"/>
        <v>810</v>
      </c>
      <c r="B87" s="15">
        <v>0</v>
      </c>
      <c r="C87" s="24" t="str">
        <f>VLOOKUP(B87,database!$B$14:$I$4363,2)</f>
        <v> - </v>
      </c>
      <c r="D87" s="3" t="str">
        <f>VLOOKUP(B87,database!$B$14:$I$4363,3)</f>
        <v> - </v>
      </c>
      <c r="E87" s="15">
        <v>0</v>
      </c>
      <c r="F87" s="1" t="str">
        <f>VLOOKUP(B87,database!$B$14:$I$4363,5)</f>
        <v> - </v>
      </c>
      <c r="G87" s="62">
        <f>VLOOKUP(B87,database!$B$14:$I$4363,4)</f>
        <v>0</v>
      </c>
      <c r="I87" s="23">
        <f t="shared" si="31"/>
        <v>0</v>
      </c>
      <c r="K87" s="29">
        <f t="shared" si="32"/>
        <v>0</v>
      </c>
    </row>
    <row r="88" ht="13.5" customHeight="1"/>
    <row r="89" ht="13.5" customHeight="1" thickBot="1"/>
    <row r="90" spans="1:13" ht="13.5" customHeight="1" thickBot="1">
      <c r="A90" s="1">
        <v>900</v>
      </c>
      <c r="B90" s="19" t="s">
        <v>20</v>
      </c>
      <c r="C90" s="2" t="s">
        <v>89</v>
      </c>
      <c r="H90" s="13" t="s">
        <v>105</v>
      </c>
      <c r="I90" s="20">
        <f>SUM(I91:I101)</f>
        <v>0</v>
      </c>
      <c r="J90" s="2" t="s">
        <v>42</v>
      </c>
      <c r="K90" s="28">
        <f>SUM(K91:K101)</f>
        <v>0</v>
      </c>
      <c r="L90" s="2" t="s">
        <v>16</v>
      </c>
      <c r="M90" s="2"/>
    </row>
    <row r="91" spans="1:11" ht="13.5" customHeight="1" thickBot="1">
      <c r="A91" s="1">
        <f aca="true" t="shared" si="33" ref="A91:A100">A90+1</f>
        <v>901</v>
      </c>
      <c r="B91" s="15">
        <v>0</v>
      </c>
      <c r="C91" s="24" t="str">
        <f>VLOOKUP(B91,database!$B$14:$I$4363,2)</f>
        <v> - </v>
      </c>
      <c r="D91" s="3" t="str">
        <f>VLOOKUP(B91,database!$B$14:$I$4363,3)</f>
        <v> - </v>
      </c>
      <c r="E91" s="15">
        <v>0</v>
      </c>
      <c r="F91" s="1" t="str">
        <f>VLOOKUP(B91,database!$B$14:$I$4363,5)</f>
        <v> - </v>
      </c>
      <c r="G91" s="62">
        <f>VLOOKUP(B91,database!$B$14:$I$4363,4)</f>
        <v>0</v>
      </c>
      <c r="I91" s="23">
        <f aca="true" t="shared" si="34" ref="I91:I100">G91*E91</f>
        <v>0</v>
      </c>
      <c r="K91" s="29">
        <f aca="true" t="shared" si="35" ref="K91:K100">G91*E91/1000</f>
        <v>0</v>
      </c>
    </row>
    <row r="92" spans="1:11" ht="13.5" customHeight="1" thickBot="1">
      <c r="A92" s="1">
        <f t="shared" si="33"/>
        <v>902</v>
      </c>
      <c r="B92" s="15">
        <v>0</v>
      </c>
      <c r="C92" s="24" t="str">
        <f>VLOOKUP(B92,database!$B$14:$I$4363,2)</f>
        <v> - </v>
      </c>
      <c r="D92" s="3" t="str">
        <f>VLOOKUP(B92,database!$B$14:$I$4363,3)</f>
        <v> - </v>
      </c>
      <c r="E92" s="15">
        <v>0</v>
      </c>
      <c r="F92" s="1" t="str">
        <f>VLOOKUP(B92,database!$B$14:$I$4363,5)</f>
        <v> - </v>
      </c>
      <c r="G92" s="62">
        <f>VLOOKUP(B92,database!$B$14:$I$4363,4)</f>
        <v>0</v>
      </c>
      <c r="I92" s="23">
        <f t="shared" si="34"/>
        <v>0</v>
      </c>
      <c r="K92" s="29">
        <f t="shared" si="35"/>
        <v>0</v>
      </c>
    </row>
    <row r="93" spans="1:11" ht="13.5" customHeight="1" thickBot="1">
      <c r="A93" s="1">
        <f t="shared" si="33"/>
        <v>903</v>
      </c>
      <c r="B93" s="15">
        <v>0</v>
      </c>
      <c r="C93" s="24" t="str">
        <f>VLOOKUP(B93,database!$B$14:$I$4363,2)</f>
        <v> - </v>
      </c>
      <c r="D93" s="3" t="str">
        <f>VLOOKUP(B93,database!$B$14:$I$4363,3)</f>
        <v> - </v>
      </c>
      <c r="E93" s="15">
        <v>0</v>
      </c>
      <c r="F93" s="1" t="str">
        <f>VLOOKUP(B93,database!$B$14:$I$4363,5)</f>
        <v> - </v>
      </c>
      <c r="G93" s="62">
        <f>VLOOKUP(B93,database!$B$14:$I$4363,4)</f>
        <v>0</v>
      </c>
      <c r="I93" s="23">
        <f t="shared" si="34"/>
        <v>0</v>
      </c>
      <c r="K93" s="29">
        <f t="shared" si="35"/>
        <v>0</v>
      </c>
    </row>
    <row r="94" spans="1:11" ht="13.5" customHeight="1" thickBot="1">
      <c r="A94" s="1">
        <f t="shared" si="33"/>
        <v>904</v>
      </c>
      <c r="B94" s="15">
        <v>0</v>
      </c>
      <c r="C94" s="24" t="str">
        <f>VLOOKUP(B94,database!$B$14:$I$4363,2)</f>
        <v> - </v>
      </c>
      <c r="D94" s="3" t="str">
        <f>VLOOKUP(B94,database!$B$14:$I$4363,3)</f>
        <v> - </v>
      </c>
      <c r="E94" s="15">
        <v>0</v>
      </c>
      <c r="F94" s="1" t="str">
        <f>VLOOKUP(B94,database!$B$14:$I$4363,5)</f>
        <v> - </v>
      </c>
      <c r="G94" s="62">
        <f>VLOOKUP(B94,database!$B$14:$I$4363,4)</f>
        <v>0</v>
      </c>
      <c r="I94" s="23">
        <f t="shared" si="34"/>
        <v>0</v>
      </c>
      <c r="K94" s="29">
        <f t="shared" si="35"/>
        <v>0</v>
      </c>
    </row>
    <row r="95" spans="1:11" ht="13.5" customHeight="1" thickBot="1">
      <c r="A95" s="1">
        <f t="shared" si="33"/>
        <v>905</v>
      </c>
      <c r="B95" s="15">
        <v>0</v>
      </c>
      <c r="C95" s="24" t="str">
        <f>VLOOKUP(B95,database!$B$14:$I$4363,2)</f>
        <v> - </v>
      </c>
      <c r="D95" s="3" t="str">
        <f>VLOOKUP(B95,database!$B$14:$I$4363,3)</f>
        <v> - </v>
      </c>
      <c r="E95" s="15">
        <v>0</v>
      </c>
      <c r="F95" s="1" t="str">
        <f>VLOOKUP(B95,database!$B$14:$I$4363,5)</f>
        <v> - </v>
      </c>
      <c r="G95" s="62">
        <f>VLOOKUP(B95,database!$B$14:$I$4363,4)</f>
        <v>0</v>
      </c>
      <c r="I95" s="23">
        <f t="shared" si="34"/>
        <v>0</v>
      </c>
      <c r="K95" s="29">
        <f t="shared" si="35"/>
        <v>0</v>
      </c>
    </row>
    <row r="96" spans="1:11" ht="13.5" customHeight="1" thickBot="1">
      <c r="A96" s="1">
        <f t="shared" si="33"/>
        <v>906</v>
      </c>
      <c r="B96" s="15">
        <v>0</v>
      </c>
      <c r="C96" s="24" t="str">
        <f>VLOOKUP(B96,database!$B$14:$I$4363,2)</f>
        <v> - </v>
      </c>
      <c r="D96" s="3" t="str">
        <f>VLOOKUP(B96,database!$B$14:$I$4363,3)</f>
        <v> - </v>
      </c>
      <c r="E96" s="15">
        <v>0</v>
      </c>
      <c r="F96" s="1" t="str">
        <f>VLOOKUP(B96,database!$B$14:$I$4363,5)</f>
        <v> - </v>
      </c>
      <c r="G96" s="62">
        <f>VLOOKUP(B96,database!$B$14:$I$4363,4)</f>
        <v>0</v>
      </c>
      <c r="I96" s="23">
        <f t="shared" si="34"/>
        <v>0</v>
      </c>
      <c r="K96" s="29">
        <f t="shared" si="35"/>
        <v>0</v>
      </c>
    </row>
    <row r="97" spans="1:11" ht="13.5" customHeight="1" thickBot="1">
      <c r="A97" s="1">
        <f t="shared" si="33"/>
        <v>907</v>
      </c>
      <c r="B97" s="15">
        <v>0</v>
      </c>
      <c r="C97" s="24" t="str">
        <f>VLOOKUP(B97,database!$B$14:$I$4363,2)</f>
        <v> - </v>
      </c>
      <c r="D97" s="3" t="str">
        <f>VLOOKUP(B97,database!$B$14:$I$4363,3)</f>
        <v> - </v>
      </c>
      <c r="E97" s="15">
        <v>0</v>
      </c>
      <c r="F97" s="1" t="str">
        <f>VLOOKUP(B97,database!$B$14:$I$4363,5)</f>
        <v> - </v>
      </c>
      <c r="G97" s="62">
        <f>VLOOKUP(B97,database!$B$14:$I$4363,4)</f>
        <v>0</v>
      </c>
      <c r="I97" s="23">
        <f t="shared" si="34"/>
        <v>0</v>
      </c>
      <c r="K97" s="29">
        <f t="shared" si="35"/>
        <v>0</v>
      </c>
    </row>
    <row r="98" spans="1:11" ht="13.5" customHeight="1" thickBot="1">
      <c r="A98" s="1">
        <f t="shared" si="33"/>
        <v>908</v>
      </c>
      <c r="B98" s="15">
        <v>0</v>
      </c>
      <c r="C98" s="24" t="str">
        <f>VLOOKUP(B98,database!$B$14:$I$4363,2)</f>
        <v> - </v>
      </c>
      <c r="D98" s="3" t="str">
        <f>VLOOKUP(B98,database!$B$14:$I$4363,3)</f>
        <v> - </v>
      </c>
      <c r="E98" s="15">
        <v>0</v>
      </c>
      <c r="F98" s="1" t="str">
        <f>VLOOKUP(B98,database!$B$14:$I$4363,5)</f>
        <v> - </v>
      </c>
      <c r="G98" s="62">
        <f>VLOOKUP(B98,database!$B$14:$I$4363,4)</f>
        <v>0</v>
      </c>
      <c r="I98" s="23">
        <f t="shared" si="34"/>
        <v>0</v>
      </c>
      <c r="K98" s="29">
        <f t="shared" si="35"/>
        <v>0</v>
      </c>
    </row>
    <row r="99" spans="1:11" ht="13.5" customHeight="1" thickBot="1">
      <c r="A99" s="1">
        <f t="shared" si="33"/>
        <v>909</v>
      </c>
      <c r="B99" s="15">
        <v>0</v>
      </c>
      <c r="C99" s="24" t="str">
        <f>VLOOKUP(B99,database!$B$14:$I$4363,2)</f>
        <v> - </v>
      </c>
      <c r="D99" s="3" t="str">
        <f>VLOOKUP(B99,database!$B$14:$I$4363,3)</f>
        <v> - </v>
      </c>
      <c r="E99" s="15">
        <v>0</v>
      </c>
      <c r="F99" s="1" t="str">
        <f>VLOOKUP(B99,database!$B$14:$I$4363,5)</f>
        <v> - </v>
      </c>
      <c r="G99" s="62">
        <f>VLOOKUP(B99,database!$B$14:$I$4363,4)</f>
        <v>0</v>
      </c>
      <c r="I99" s="23">
        <f t="shared" si="34"/>
        <v>0</v>
      </c>
      <c r="K99" s="29">
        <f t="shared" si="35"/>
        <v>0</v>
      </c>
    </row>
    <row r="100" spans="1:11" ht="13.5" customHeight="1" thickBot="1">
      <c r="A100" s="1">
        <f t="shared" si="33"/>
        <v>910</v>
      </c>
      <c r="B100" s="15">
        <v>0</v>
      </c>
      <c r="C100" s="24" t="str">
        <f>VLOOKUP(B100,database!$B$14:$I$4363,2)</f>
        <v> - </v>
      </c>
      <c r="D100" s="3" t="str">
        <f>VLOOKUP(B100,database!$B$14:$I$4363,3)</f>
        <v> - </v>
      </c>
      <c r="E100" s="15">
        <v>0</v>
      </c>
      <c r="F100" s="1" t="str">
        <f>VLOOKUP(B100,database!$B$14:$I$4363,5)</f>
        <v> - </v>
      </c>
      <c r="G100" s="62">
        <f>VLOOKUP(B100,database!$B$14:$I$4363,4)</f>
        <v>0</v>
      </c>
      <c r="I100" s="23">
        <f t="shared" si="34"/>
        <v>0</v>
      </c>
      <c r="K100" s="29">
        <f t="shared" si="35"/>
        <v>0</v>
      </c>
    </row>
    <row r="101" ht="13.5" customHeight="1"/>
    <row r="102" ht="13.5" customHeight="1" thickBot="1"/>
    <row r="103" spans="1:12" ht="13.5" customHeight="1" thickBot="1">
      <c r="A103" s="1">
        <v>1000</v>
      </c>
      <c r="B103" s="19" t="s">
        <v>20</v>
      </c>
      <c r="C103" s="2" t="s">
        <v>90</v>
      </c>
      <c r="H103" s="13" t="s">
        <v>105</v>
      </c>
      <c r="I103" s="20">
        <f>SUM(I104:I114)</f>
        <v>0</v>
      </c>
      <c r="J103" s="2" t="s">
        <v>42</v>
      </c>
      <c r="K103" s="28">
        <f>SUM(K104:K114)</f>
        <v>0</v>
      </c>
      <c r="L103" s="2" t="s">
        <v>16</v>
      </c>
    </row>
    <row r="104" spans="1:11" ht="13.5" customHeight="1" thickBot="1">
      <c r="A104" s="1">
        <f aca="true" t="shared" si="36" ref="A104:A113">A103+1</f>
        <v>1001</v>
      </c>
      <c r="B104" s="15">
        <v>0</v>
      </c>
      <c r="C104" s="24" t="str">
        <f>VLOOKUP(B104,database!$B$14:$I$4363,2)</f>
        <v> - </v>
      </c>
      <c r="D104" s="3" t="str">
        <f>VLOOKUP(B104,database!$B$14:$I$4363,3)</f>
        <v> - </v>
      </c>
      <c r="E104" s="15">
        <v>0</v>
      </c>
      <c r="F104" s="1" t="str">
        <f>VLOOKUP(B104,database!$B$14:$I$4363,5)</f>
        <v> - </v>
      </c>
      <c r="G104" s="62">
        <f>VLOOKUP(B104,database!$B$14:$I$4363,4)</f>
        <v>0</v>
      </c>
      <c r="I104" s="23">
        <f aca="true" t="shared" si="37" ref="I104:I113">G104*E104</f>
        <v>0</v>
      </c>
      <c r="K104" s="29">
        <f aca="true" t="shared" si="38" ref="K104:K113">G104*E104/1000</f>
        <v>0</v>
      </c>
    </row>
    <row r="105" spans="1:11" ht="13.5" customHeight="1" thickBot="1">
      <c r="A105" s="1">
        <f t="shared" si="36"/>
        <v>1002</v>
      </c>
      <c r="B105" s="15">
        <v>0</v>
      </c>
      <c r="C105" s="24" t="str">
        <f>VLOOKUP(B105,database!$B$14:$I$4363,2)</f>
        <v> - </v>
      </c>
      <c r="D105" s="3" t="str">
        <f>VLOOKUP(B105,database!$B$14:$I$4363,3)</f>
        <v> - </v>
      </c>
      <c r="E105" s="15">
        <v>0</v>
      </c>
      <c r="F105" s="1" t="str">
        <f>VLOOKUP(B105,database!$B$14:$I$4363,5)</f>
        <v> - </v>
      </c>
      <c r="G105" s="62">
        <f>VLOOKUP(B105,database!$B$14:$I$4363,4)</f>
        <v>0</v>
      </c>
      <c r="I105" s="23">
        <f t="shared" si="37"/>
        <v>0</v>
      </c>
      <c r="K105" s="29">
        <f t="shared" si="38"/>
        <v>0</v>
      </c>
    </row>
    <row r="106" spans="1:11" ht="13.5" customHeight="1" thickBot="1">
      <c r="A106" s="1">
        <f t="shared" si="36"/>
        <v>1003</v>
      </c>
      <c r="B106" s="15">
        <v>0</v>
      </c>
      <c r="C106" s="24" t="str">
        <f>VLOOKUP(B106,database!$B$14:$I$4363,2)</f>
        <v> - </v>
      </c>
      <c r="D106" s="3" t="str">
        <f>VLOOKUP(B106,database!$B$14:$I$4363,3)</f>
        <v> - </v>
      </c>
      <c r="E106" s="15">
        <v>0</v>
      </c>
      <c r="F106" s="1" t="str">
        <f>VLOOKUP(B106,database!$B$14:$I$4363,5)</f>
        <v> - </v>
      </c>
      <c r="G106" s="62">
        <f>VLOOKUP(B106,database!$B$14:$I$4363,4)</f>
        <v>0</v>
      </c>
      <c r="I106" s="23">
        <f t="shared" si="37"/>
        <v>0</v>
      </c>
      <c r="K106" s="29">
        <f t="shared" si="38"/>
        <v>0</v>
      </c>
    </row>
    <row r="107" spans="1:11" ht="13.5" customHeight="1" thickBot="1">
      <c r="A107" s="1">
        <f t="shared" si="36"/>
        <v>1004</v>
      </c>
      <c r="B107" s="15">
        <v>0</v>
      </c>
      <c r="C107" s="24" t="str">
        <f>VLOOKUP(B107,database!$B$14:$I$4363,2)</f>
        <v> - </v>
      </c>
      <c r="D107" s="3" t="str">
        <f>VLOOKUP(B107,database!$B$14:$I$4363,3)</f>
        <v> - </v>
      </c>
      <c r="E107" s="15">
        <v>0</v>
      </c>
      <c r="F107" s="1" t="str">
        <f>VLOOKUP(B107,database!$B$14:$I$4363,5)</f>
        <v> - </v>
      </c>
      <c r="G107" s="62">
        <f>VLOOKUP(B107,database!$B$14:$I$4363,4)</f>
        <v>0</v>
      </c>
      <c r="I107" s="23">
        <f t="shared" si="37"/>
        <v>0</v>
      </c>
      <c r="K107" s="29">
        <f t="shared" si="38"/>
        <v>0</v>
      </c>
    </row>
    <row r="108" spans="1:11" ht="13.5" customHeight="1" thickBot="1">
      <c r="A108" s="1">
        <f t="shared" si="36"/>
        <v>1005</v>
      </c>
      <c r="B108" s="15">
        <v>0</v>
      </c>
      <c r="C108" s="24" t="str">
        <f>VLOOKUP(B108,database!$B$14:$I$4363,2)</f>
        <v> - </v>
      </c>
      <c r="D108" s="3" t="str">
        <f>VLOOKUP(B108,database!$B$14:$I$4363,3)</f>
        <v> - </v>
      </c>
      <c r="E108" s="15">
        <v>0</v>
      </c>
      <c r="F108" s="1" t="str">
        <f>VLOOKUP(B108,database!$B$14:$I$4363,5)</f>
        <v> - </v>
      </c>
      <c r="G108" s="62">
        <f>VLOOKUP(B108,database!$B$14:$I$4363,4)</f>
        <v>0</v>
      </c>
      <c r="I108" s="23">
        <f t="shared" si="37"/>
        <v>0</v>
      </c>
      <c r="K108" s="29">
        <f t="shared" si="38"/>
        <v>0</v>
      </c>
    </row>
    <row r="109" spans="1:11" ht="13.5" customHeight="1" thickBot="1">
      <c r="A109" s="1">
        <f t="shared" si="36"/>
        <v>1006</v>
      </c>
      <c r="B109" s="15">
        <v>0</v>
      </c>
      <c r="C109" s="24" t="str">
        <f>VLOOKUP(B109,database!$B$14:$I$4363,2)</f>
        <v> - </v>
      </c>
      <c r="D109" s="3" t="str">
        <f>VLOOKUP(B109,database!$B$14:$I$4363,3)</f>
        <v> - </v>
      </c>
      <c r="E109" s="15">
        <v>0</v>
      </c>
      <c r="F109" s="1" t="str">
        <f>VLOOKUP(B109,database!$B$14:$I$4363,5)</f>
        <v> - </v>
      </c>
      <c r="G109" s="62">
        <f>VLOOKUP(B109,database!$B$14:$I$4363,4)</f>
        <v>0</v>
      </c>
      <c r="I109" s="23">
        <f t="shared" si="37"/>
        <v>0</v>
      </c>
      <c r="K109" s="29">
        <f t="shared" si="38"/>
        <v>0</v>
      </c>
    </row>
    <row r="110" spans="1:11" ht="13.5" customHeight="1" thickBot="1">
      <c r="A110" s="1">
        <f t="shared" si="36"/>
        <v>1007</v>
      </c>
      <c r="B110" s="15">
        <v>0</v>
      </c>
      <c r="C110" s="24" t="str">
        <f>VLOOKUP(B110,database!$B$14:$I$4363,2)</f>
        <v> - </v>
      </c>
      <c r="D110" s="3" t="str">
        <f>VLOOKUP(B110,database!$B$14:$I$4363,3)</f>
        <v> - </v>
      </c>
      <c r="E110" s="15">
        <v>0</v>
      </c>
      <c r="F110" s="1" t="str">
        <f>VLOOKUP(B110,database!$B$14:$I$4363,5)</f>
        <v> - </v>
      </c>
      <c r="G110" s="62">
        <f>VLOOKUP(B110,database!$B$14:$I$4363,4)</f>
        <v>0</v>
      </c>
      <c r="I110" s="23">
        <f t="shared" si="37"/>
        <v>0</v>
      </c>
      <c r="K110" s="29">
        <f t="shared" si="38"/>
        <v>0</v>
      </c>
    </row>
    <row r="111" spans="1:11" ht="13.5" customHeight="1" thickBot="1">
      <c r="A111" s="1">
        <f t="shared" si="36"/>
        <v>1008</v>
      </c>
      <c r="B111" s="15">
        <v>0</v>
      </c>
      <c r="C111" s="24" t="str">
        <f>VLOOKUP(B111,database!$B$14:$I$4363,2)</f>
        <v> - </v>
      </c>
      <c r="D111" s="3" t="str">
        <f>VLOOKUP(B111,database!$B$14:$I$4363,3)</f>
        <v> - </v>
      </c>
      <c r="E111" s="15">
        <v>0</v>
      </c>
      <c r="F111" s="1" t="str">
        <f>VLOOKUP(B111,database!$B$14:$I$4363,5)</f>
        <v> - </v>
      </c>
      <c r="G111" s="62">
        <f>VLOOKUP(B111,database!$B$14:$I$4363,4)</f>
        <v>0</v>
      </c>
      <c r="I111" s="23">
        <f t="shared" si="37"/>
        <v>0</v>
      </c>
      <c r="K111" s="29">
        <f t="shared" si="38"/>
        <v>0</v>
      </c>
    </row>
    <row r="112" spans="1:11" ht="13.5" customHeight="1" thickBot="1">
      <c r="A112" s="1">
        <f t="shared" si="36"/>
        <v>1009</v>
      </c>
      <c r="B112" s="15">
        <v>0</v>
      </c>
      <c r="C112" s="24" t="str">
        <f>VLOOKUP(B112,database!$B$14:$I$4363,2)</f>
        <v> - </v>
      </c>
      <c r="D112" s="3" t="str">
        <f>VLOOKUP(B112,database!$B$14:$I$4363,3)</f>
        <v> - </v>
      </c>
      <c r="E112" s="15">
        <v>0</v>
      </c>
      <c r="F112" s="1" t="str">
        <f>VLOOKUP(B112,database!$B$14:$I$4363,5)</f>
        <v> - </v>
      </c>
      <c r="G112" s="62">
        <f>VLOOKUP(B112,database!$B$14:$I$4363,4)</f>
        <v>0</v>
      </c>
      <c r="I112" s="23">
        <f t="shared" si="37"/>
        <v>0</v>
      </c>
      <c r="K112" s="29">
        <f t="shared" si="38"/>
        <v>0</v>
      </c>
    </row>
    <row r="113" spans="1:11" ht="13.5" customHeight="1" thickBot="1">
      <c r="A113" s="1">
        <f t="shared" si="36"/>
        <v>1010</v>
      </c>
      <c r="B113" s="15">
        <v>0</v>
      </c>
      <c r="C113" s="24" t="str">
        <f>VLOOKUP(B113,database!$B$14:$I$4363,2)</f>
        <v> - </v>
      </c>
      <c r="D113" s="3" t="str">
        <f>VLOOKUP(B113,database!$B$14:$I$4363,3)</f>
        <v> - </v>
      </c>
      <c r="E113" s="15">
        <v>0</v>
      </c>
      <c r="F113" s="1" t="str">
        <f>VLOOKUP(B113,database!$B$14:$I$4363,5)</f>
        <v> - </v>
      </c>
      <c r="G113" s="62">
        <f>VLOOKUP(B113,database!$B$14:$I$4363,4)</f>
        <v>0</v>
      </c>
      <c r="I113" s="23">
        <f t="shared" si="37"/>
        <v>0</v>
      </c>
      <c r="K113" s="29">
        <f t="shared" si="38"/>
        <v>0</v>
      </c>
    </row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</sheetData>
  <sheetProtection password="DFA3" sheet="1" objects="1" scenarios="1" selectLockedCells="1"/>
  <hyperlinks>
    <hyperlink ref="N7" r:id="rId1" display="www.i-tme.nl/carbonfootprint_en.htm"/>
  </hyperlinks>
  <printOptions/>
  <pageMargins left="1.1811023622047245" right="0.7874015748031497" top="0.7874015748031497" bottom="0.7874015748031497" header="0.5118110236220472" footer="0.5118110236220472"/>
  <pageSetup fitToHeight="1" fitToWidth="1" horizontalDpi="600" verticalDpi="600" orientation="landscape" paperSize="9" scale="17" r:id="rId4"/>
  <ignoredErrors>
    <ignoredError sqref="K32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0">
    <pageSetUpPr fitToPage="1"/>
  </sheetPr>
  <dimension ref="A1:AZ115"/>
  <sheetViews>
    <sheetView workbookViewId="0" topLeftCell="A1">
      <pane xSplit="5" ySplit="17" topLeftCell="F18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F18" sqref="F18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6.7109375" style="1" customWidth="1"/>
    <col min="4" max="4" width="30.7109375" style="1" customWidth="1"/>
    <col min="5" max="5" width="20.7109375" style="1" customWidth="1"/>
    <col min="6" max="6" width="14.7109375" style="1" customWidth="1"/>
    <col min="7" max="7" width="8.7109375" style="1" customWidth="1"/>
    <col min="8" max="8" width="10.7109375" style="1" customWidth="1"/>
    <col min="9" max="9" width="12.7109375" style="1" customWidth="1"/>
    <col min="10" max="10" width="9.140625" style="1" customWidth="1"/>
    <col min="11" max="20" width="10.7109375" style="1" customWidth="1"/>
    <col min="21" max="21" width="10.57421875" style="1" bestFit="1" customWidth="1"/>
    <col min="22" max="24" width="9.140625" style="1" customWidth="1"/>
    <col min="25" max="35" width="10.7109375" style="1" customWidth="1"/>
    <col min="36" max="16384" width="9.140625" style="1" customWidth="1"/>
  </cols>
  <sheetData>
    <row r="1" spans="3:25" ht="13.5" customHeight="1">
      <c r="C1" s="2" t="s">
        <v>109</v>
      </c>
      <c r="I1" s="2" t="s">
        <v>62</v>
      </c>
      <c r="K1" s="2" t="s">
        <v>96</v>
      </c>
      <c r="Y1" s="2" t="s">
        <v>96</v>
      </c>
    </row>
    <row r="2" spans="3:25" ht="13.5" customHeight="1" thickBot="1">
      <c r="C2" s="2"/>
      <c r="E2" s="2"/>
      <c r="F2" s="2"/>
      <c r="I2" s="2" t="s">
        <v>92</v>
      </c>
      <c r="K2" s="2" t="s">
        <v>110</v>
      </c>
      <c r="Y2" s="2" t="s">
        <v>110</v>
      </c>
    </row>
    <row r="3" spans="4:26" ht="13.5" customHeight="1" thickBot="1">
      <c r="D3" s="2" t="s">
        <v>81</v>
      </c>
      <c r="E3" s="30"/>
      <c r="F3" s="2"/>
      <c r="I3" s="22">
        <f>'production chain'!I3</f>
        <v>0</v>
      </c>
      <c r="K3" s="26">
        <f>'production chain'!N3</f>
        <v>0</v>
      </c>
      <c r="L3" s="2" t="s">
        <v>98</v>
      </c>
      <c r="Y3" s="26">
        <f>K3*1000</f>
        <v>0</v>
      </c>
      <c r="Z3" s="2" t="s">
        <v>98</v>
      </c>
    </row>
    <row r="4" spans="4:9" ht="13.5" customHeight="1" thickBot="1">
      <c r="D4" s="2" t="s">
        <v>82</v>
      </c>
      <c r="E4" s="30"/>
      <c r="F4" s="2"/>
      <c r="I4" s="22">
        <f>'production chain'!I4</f>
        <v>0</v>
      </c>
    </row>
    <row r="5" spans="4:35" ht="13.5" customHeight="1" thickBot="1">
      <c r="D5" s="2" t="s">
        <v>83</v>
      </c>
      <c r="E5" s="30"/>
      <c r="F5" s="2"/>
      <c r="I5" s="22">
        <f>'production chain'!I5</f>
        <v>0</v>
      </c>
      <c r="Y5" s="44" t="str">
        <f aca="true" t="shared" si="0" ref="Y5:AH5">Y16</f>
        <v>product 1</v>
      </c>
      <c r="Z5" s="44" t="str">
        <f t="shared" si="0"/>
        <v>product 2</v>
      </c>
      <c r="AA5" s="44" t="str">
        <f t="shared" si="0"/>
        <v>product 3</v>
      </c>
      <c r="AB5" s="44" t="str">
        <f t="shared" si="0"/>
        <v>product 4</v>
      </c>
      <c r="AC5" s="44" t="str">
        <f t="shared" si="0"/>
        <v>product 5</v>
      </c>
      <c r="AD5" s="44" t="str">
        <f t="shared" si="0"/>
        <v>product 6</v>
      </c>
      <c r="AE5" s="44" t="str">
        <f t="shared" si="0"/>
        <v>product 7</v>
      </c>
      <c r="AF5" s="44" t="str">
        <f t="shared" si="0"/>
        <v>product 8</v>
      </c>
      <c r="AG5" s="44" t="str">
        <f t="shared" si="0"/>
        <v>product 9</v>
      </c>
      <c r="AH5" s="44" t="str">
        <f t="shared" si="0"/>
        <v>product 10</v>
      </c>
      <c r="AI5" s="41" t="s">
        <v>11</v>
      </c>
    </row>
    <row r="6" spans="4:35" ht="13.5" customHeight="1" thickBot="1">
      <c r="D6" s="2" t="s">
        <v>84</v>
      </c>
      <c r="E6" s="30"/>
      <c r="F6" s="2"/>
      <c r="I6" s="22">
        <f>'production chain'!I6</f>
        <v>0</v>
      </c>
      <c r="Y6" s="5" t="s">
        <v>29</v>
      </c>
      <c r="Z6" s="5" t="s">
        <v>29</v>
      </c>
      <c r="AA6" s="5" t="s">
        <v>29</v>
      </c>
      <c r="AB6" s="5" t="s">
        <v>29</v>
      </c>
      <c r="AC6" s="5" t="s">
        <v>29</v>
      </c>
      <c r="AD6" s="5" t="s">
        <v>29</v>
      </c>
      <c r="AE6" s="5" t="s">
        <v>29</v>
      </c>
      <c r="AF6" s="5" t="s">
        <v>29</v>
      </c>
      <c r="AG6" s="5" t="s">
        <v>29</v>
      </c>
      <c r="AH6" s="5" t="s">
        <v>29</v>
      </c>
      <c r="AI6" s="19" t="s">
        <v>29</v>
      </c>
    </row>
    <row r="7" spans="4:36" ht="13.5" customHeight="1" thickBot="1">
      <c r="D7" s="2" t="s">
        <v>85</v>
      </c>
      <c r="E7" s="30"/>
      <c r="I7" s="22">
        <f>'production chain'!I7</f>
        <v>0</v>
      </c>
      <c r="X7" s="2" t="s">
        <v>108</v>
      </c>
      <c r="Y7" s="43">
        <f>SUM(Y19:Y134)</f>
        <v>0</v>
      </c>
      <c r="Z7" s="43">
        <f aca="true" t="shared" si="1" ref="Z7:AH7">SUM(Z19:Z134)</f>
        <v>0</v>
      </c>
      <c r="AA7" s="43">
        <f t="shared" si="1"/>
        <v>0</v>
      </c>
      <c r="AB7" s="43">
        <f t="shared" si="1"/>
        <v>0</v>
      </c>
      <c r="AC7" s="43">
        <f t="shared" si="1"/>
        <v>0</v>
      </c>
      <c r="AD7" s="43">
        <f t="shared" si="1"/>
        <v>0</v>
      </c>
      <c r="AE7" s="43">
        <f t="shared" si="1"/>
        <v>0</v>
      </c>
      <c r="AF7" s="43">
        <f t="shared" si="1"/>
        <v>0</v>
      </c>
      <c r="AG7" s="43">
        <f t="shared" si="1"/>
        <v>0</v>
      </c>
      <c r="AH7" s="43">
        <f t="shared" si="1"/>
        <v>0</v>
      </c>
      <c r="AI7" s="48">
        <f>SUM(Y7:AH7)</f>
        <v>0</v>
      </c>
      <c r="AJ7" s="42" t="str">
        <f>IF(AI7=Y3,"ok","not equal to total in cell Y3")</f>
        <v>ok</v>
      </c>
    </row>
    <row r="8" spans="4:9" ht="13.5" customHeight="1" thickBot="1">
      <c r="D8" s="2" t="s">
        <v>86</v>
      </c>
      <c r="E8" s="30"/>
      <c r="I8" s="22">
        <f>'production chain'!I8</f>
        <v>0</v>
      </c>
    </row>
    <row r="9" spans="4:9" ht="13.5" customHeight="1" thickBot="1">
      <c r="D9" s="2" t="s">
        <v>87</v>
      </c>
      <c r="I9" s="22">
        <f>'production chain'!I9</f>
        <v>0</v>
      </c>
    </row>
    <row r="10" spans="1:9" ht="13.5" customHeight="1" thickBot="1">
      <c r="A10" s="2" t="s">
        <v>63</v>
      </c>
      <c r="D10" s="2" t="s">
        <v>88</v>
      </c>
      <c r="I10" s="22">
        <f>'production chain'!I10</f>
        <v>0</v>
      </c>
    </row>
    <row r="11" spans="1:9" ht="13.5" customHeight="1" thickBot="1">
      <c r="A11" s="2" t="s">
        <v>70</v>
      </c>
      <c r="C11" s="2"/>
      <c r="D11" s="2" t="s">
        <v>89</v>
      </c>
      <c r="I11" s="22">
        <f>'production chain'!I11</f>
        <v>0</v>
      </c>
    </row>
    <row r="12" spans="1:9" ht="13.5" customHeight="1" thickBot="1">
      <c r="A12" s="2" t="s">
        <v>69</v>
      </c>
      <c r="C12" s="2"/>
      <c r="D12" s="2" t="s">
        <v>90</v>
      </c>
      <c r="I12" s="22">
        <f>'production chain'!I12</f>
        <v>0</v>
      </c>
    </row>
    <row r="13" ht="13.5" customHeight="1">
      <c r="K13" s="2" t="s">
        <v>111</v>
      </c>
    </row>
    <row r="14" ht="13.5" customHeight="1">
      <c r="K14" s="2"/>
    </row>
    <row r="15" ht="13.5" customHeight="1" thickBot="1"/>
    <row r="16" spans="3:34" ht="13.5" customHeight="1" thickBot="1">
      <c r="C16" s="19" t="s">
        <v>20</v>
      </c>
      <c r="D16" s="2" t="s">
        <v>56</v>
      </c>
      <c r="E16" s="2" t="s">
        <v>55</v>
      </c>
      <c r="F16" s="2" t="s">
        <v>57</v>
      </c>
      <c r="G16" s="2" t="s">
        <v>58</v>
      </c>
      <c r="I16" s="2" t="s">
        <v>59</v>
      </c>
      <c r="K16" s="15" t="s">
        <v>30</v>
      </c>
      <c r="L16" s="15" t="s">
        <v>32</v>
      </c>
      <c r="M16" s="15" t="s">
        <v>33</v>
      </c>
      <c r="N16" s="15" t="s">
        <v>34</v>
      </c>
      <c r="O16" s="15" t="s">
        <v>35</v>
      </c>
      <c r="P16" s="15" t="s">
        <v>36</v>
      </c>
      <c r="Q16" s="15" t="s">
        <v>37</v>
      </c>
      <c r="R16" s="15" t="s">
        <v>38</v>
      </c>
      <c r="S16" s="15" t="s">
        <v>7</v>
      </c>
      <c r="T16" s="15" t="s">
        <v>8</v>
      </c>
      <c r="U16" s="49" t="s">
        <v>11</v>
      </c>
      <c r="Y16" s="44" t="str">
        <f>K16</f>
        <v>product 1</v>
      </c>
      <c r="Z16" s="44" t="str">
        <f aca="true" t="shared" si="2" ref="Z16:AF16">L16</f>
        <v>product 2</v>
      </c>
      <c r="AA16" s="44" t="str">
        <f t="shared" si="2"/>
        <v>product 3</v>
      </c>
      <c r="AB16" s="44" t="str">
        <f t="shared" si="2"/>
        <v>product 4</v>
      </c>
      <c r="AC16" s="44" t="str">
        <f t="shared" si="2"/>
        <v>product 5</v>
      </c>
      <c r="AD16" s="44" t="str">
        <f t="shared" si="2"/>
        <v>product 6</v>
      </c>
      <c r="AE16" s="44" t="str">
        <f t="shared" si="2"/>
        <v>product 7</v>
      </c>
      <c r="AF16" s="44" t="str">
        <f t="shared" si="2"/>
        <v>product 8</v>
      </c>
      <c r="AG16" s="44" t="str">
        <f>S16</f>
        <v>product 9</v>
      </c>
      <c r="AH16" s="44" t="str">
        <f>T16</f>
        <v>product 10</v>
      </c>
    </row>
    <row r="17" ht="13.5" customHeight="1"/>
    <row r="18" ht="13.5" customHeight="1"/>
    <row r="19" spans="1:52" ht="13.5" customHeight="1">
      <c r="A19" s="1">
        <v>1</v>
      </c>
      <c r="B19" s="3">
        <f>'production chain'!A19</f>
        <v>100</v>
      </c>
      <c r="C19" s="3" t="str">
        <f>'production chain'!B19</f>
        <v>#</v>
      </c>
      <c r="D19" s="50" t="str">
        <f>'production chain'!C19</f>
        <v>purchased energy (electricity, gas, district heating)</v>
      </c>
      <c r="E19" s="3"/>
      <c r="F19" s="3"/>
      <c r="G19" s="3"/>
      <c r="I19" s="63">
        <f>'production chain'!I19</f>
        <v>0</v>
      </c>
      <c r="J19" s="45" t="str">
        <f>'production chain'!J19</f>
        <v>kg</v>
      </c>
      <c r="K19" s="50" t="str">
        <f>D19</f>
        <v>purchased energy (electricity, gas, district heating)</v>
      </c>
      <c r="L19" s="3"/>
      <c r="M19" s="3"/>
      <c r="N19" s="3"/>
      <c r="O19" s="3"/>
      <c r="P19" s="3"/>
      <c r="Q19" s="3"/>
      <c r="R19" s="3"/>
      <c r="S19" s="3"/>
      <c r="T19" s="3"/>
      <c r="U19" s="3"/>
      <c r="Y19" s="50" t="str">
        <f>D19</f>
        <v>purchased energy (electricity, gas, district heating)</v>
      </c>
      <c r="Z19" s="3"/>
      <c r="AA19" s="3"/>
      <c r="AB19" s="3"/>
      <c r="AC19" s="3"/>
      <c r="AD19" s="3"/>
      <c r="AE19" s="3"/>
      <c r="AF19" s="3"/>
      <c r="AG19" s="3"/>
      <c r="AH19" s="3"/>
      <c r="AZ19" s="40">
        <v>1</v>
      </c>
    </row>
    <row r="20" spans="1:52" ht="13.5" customHeight="1">
      <c r="A20" s="1">
        <v>2</v>
      </c>
      <c r="B20" s="3">
        <f>'production chain'!A20</f>
        <v>101</v>
      </c>
      <c r="C20" s="3">
        <f>'production chain'!B20</f>
        <v>0</v>
      </c>
      <c r="D20" s="3" t="str">
        <f>'production chain'!C20</f>
        <v> - </v>
      </c>
      <c r="E20" s="3" t="str">
        <f>'production chain'!D20</f>
        <v> - </v>
      </c>
      <c r="F20" s="3">
        <f>'production chain'!E20</f>
        <v>0</v>
      </c>
      <c r="G20" s="3" t="str">
        <f>'production chain'!F20</f>
        <v> - </v>
      </c>
      <c r="I20" s="51">
        <f>'production chain'!I20</f>
        <v>0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66">
        <f>SUM(K20:T20)</f>
        <v>0</v>
      </c>
      <c r="V20" s="42" t="str">
        <f>IF(U20=100%,"ok","equals not 100")</f>
        <v>equals not 100</v>
      </c>
      <c r="Y20" s="43">
        <f aca="true" t="shared" si="3" ref="Y20:AH24">K20*$I20</f>
        <v>0</v>
      </c>
      <c r="Z20" s="43">
        <f t="shared" si="3"/>
        <v>0</v>
      </c>
      <c r="AA20" s="43">
        <f t="shared" si="3"/>
        <v>0</v>
      </c>
      <c r="AB20" s="43">
        <f t="shared" si="3"/>
        <v>0</v>
      </c>
      <c r="AC20" s="43">
        <f t="shared" si="3"/>
        <v>0</v>
      </c>
      <c r="AD20" s="43">
        <f t="shared" si="3"/>
        <v>0</v>
      </c>
      <c r="AE20" s="43">
        <f t="shared" si="3"/>
        <v>0</v>
      </c>
      <c r="AF20" s="43">
        <f t="shared" si="3"/>
        <v>0</v>
      </c>
      <c r="AG20" s="43">
        <f t="shared" si="3"/>
        <v>0</v>
      </c>
      <c r="AH20" s="43">
        <f t="shared" si="3"/>
        <v>0</v>
      </c>
      <c r="AZ20" s="40">
        <f>IF(C20=0,9999,A19+1)</f>
        <v>9999</v>
      </c>
    </row>
    <row r="21" spans="1:52" ht="13.5" customHeight="1">
      <c r="A21" s="1">
        <v>3</v>
      </c>
      <c r="B21" s="3">
        <f>'production chain'!A21</f>
        <v>102</v>
      </c>
      <c r="C21" s="3">
        <f>'production chain'!B21</f>
        <v>0</v>
      </c>
      <c r="D21" s="3" t="str">
        <f>'production chain'!C21</f>
        <v> - </v>
      </c>
      <c r="E21" s="3" t="str">
        <f>'production chain'!D21</f>
        <v> - </v>
      </c>
      <c r="F21" s="3">
        <f>'production chain'!E21</f>
        <v>0</v>
      </c>
      <c r="G21" s="3" t="str">
        <f>'production chain'!F21</f>
        <v> - </v>
      </c>
      <c r="I21" s="51">
        <f>'production chain'!I21</f>
        <v>0</v>
      </c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66">
        <f>SUM(K21:T21)</f>
        <v>0</v>
      </c>
      <c r="V21" s="42" t="str">
        <f>IF(U21=100%,"ok","equals not 100")</f>
        <v>equals not 100</v>
      </c>
      <c r="Y21" s="43">
        <f t="shared" si="3"/>
        <v>0</v>
      </c>
      <c r="Z21" s="43">
        <f t="shared" si="3"/>
        <v>0</v>
      </c>
      <c r="AA21" s="43">
        <f t="shared" si="3"/>
        <v>0</v>
      </c>
      <c r="AB21" s="43">
        <f t="shared" si="3"/>
        <v>0</v>
      </c>
      <c r="AC21" s="43">
        <f t="shared" si="3"/>
        <v>0</v>
      </c>
      <c r="AD21" s="43">
        <f t="shared" si="3"/>
        <v>0</v>
      </c>
      <c r="AE21" s="43">
        <f t="shared" si="3"/>
        <v>0</v>
      </c>
      <c r="AF21" s="43">
        <f t="shared" si="3"/>
        <v>0</v>
      </c>
      <c r="AG21" s="43">
        <f t="shared" si="3"/>
        <v>0</v>
      </c>
      <c r="AH21" s="43">
        <f t="shared" si="3"/>
        <v>0</v>
      </c>
      <c r="AZ21" s="40">
        <f>IF(C21=0,9999,A20+1)</f>
        <v>9999</v>
      </c>
    </row>
    <row r="22" spans="1:52" ht="13.5" customHeight="1">
      <c r="A22" s="1">
        <v>4</v>
      </c>
      <c r="B22" s="3">
        <f>'production chain'!A22</f>
        <v>103</v>
      </c>
      <c r="C22" s="3">
        <f>'production chain'!B22</f>
        <v>0</v>
      </c>
      <c r="D22" s="3" t="str">
        <f>'production chain'!C22</f>
        <v> - </v>
      </c>
      <c r="E22" s="3" t="str">
        <f>'production chain'!D22</f>
        <v> - </v>
      </c>
      <c r="F22" s="3">
        <f>'production chain'!E22</f>
        <v>0</v>
      </c>
      <c r="G22" s="3" t="str">
        <f>'production chain'!F22</f>
        <v> - </v>
      </c>
      <c r="I22" s="51">
        <f>'production chain'!I22</f>
        <v>0</v>
      </c>
      <c r="K22" s="47"/>
      <c r="L22" s="47"/>
      <c r="M22" s="47"/>
      <c r="N22" s="47"/>
      <c r="O22" s="47"/>
      <c r="P22" s="47"/>
      <c r="Q22" s="47"/>
      <c r="R22" s="47"/>
      <c r="S22" s="60"/>
      <c r="T22" s="60"/>
      <c r="U22" s="46">
        <f>SUM(K22:T22)</f>
        <v>0</v>
      </c>
      <c r="V22" s="42" t="str">
        <f>IF(U22=100%,"ok","equals not 100")</f>
        <v>equals not 100</v>
      </c>
      <c r="Y22" s="43">
        <f t="shared" si="3"/>
        <v>0</v>
      </c>
      <c r="Z22" s="43">
        <f t="shared" si="3"/>
        <v>0</v>
      </c>
      <c r="AA22" s="43">
        <f t="shared" si="3"/>
        <v>0</v>
      </c>
      <c r="AB22" s="43">
        <f t="shared" si="3"/>
        <v>0</v>
      </c>
      <c r="AC22" s="43">
        <f t="shared" si="3"/>
        <v>0</v>
      </c>
      <c r="AD22" s="43">
        <f t="shared" si="3"/>
        <v>0</v>
      </c>
      <c r="AE22" s="43">
        <f t="shared" si="3"/>
        <v>0</v>
      </c>
      <c r="AF22" s="43">
        <f t="shared" si="3"/>
        <v>0</v>
      </c>
      <c r="AG22" s="43">
        <f t="shared" si="3"/>
        <v>0</v>
      </c>
      <c r="AH22" s="43">
        <f t="shared" si="3"/>
        <v>0</v>
      </c>
      <c r="AZ22" s="40">
        <f>IF(C22=0,9999,A21+1)</f>
        <v>9999</v>
      </c>
    </row>
    <row r="23" spans="1:52" ht="13.5" customHeight="1">
      <c r="A23" s="1">
        <v>5</v>
      </c>
      <c r="B23" s="3">
        <f>'production chain'!A23</f>
        <v>104</v>
      </c>
      <c r="C23" s="3">
        <f>'production chain'!B23</f>
        <v>0</v>
      </c>
      <c r="D23" s="3" t="str">
        <f>'production chain'!C23</f>
        <v> - </v>
      </c>
      <c r="E23" s="3" t="str">
        <f>'production chain'!D23</f>
        <v> - </v>
      </c>
      <c r="F23" s="3">
        <f>'production chain'!E23</f>
        <v>0</v>
      </c>
      <c r="G23" s="3" t="str">
        <f>'production chain'!F23</f>
        <v> - </v>
      </c>
      <c r="I23" s="51">
        <f>'production chain'!I23</f>
        <v>0</v>
      </c>
      <c r="K23" s="47"/>
      <c r="L23" s="47"/>
      <c r="M23" s="47"/>
      <c r="N23" s="47"/>
      <c r="O23" s="47"/>
      <c r="P23" s="47"/>
      <c r="Q23" s="47"/>
      <c r="R23" s="47"/>
      <c r="S23" s="60"/>
      <c r="T23" s="60"/>
      <c r="U23" s="46">
        <f>SUM(K23:T23)</f>
        <v>0</v>
      </c>
      <c r="V23" s="42" t="str">
        <f>IF(U23=100%,"ok","equals not 100")</f>
        <v>equals not 100</v>
      </c>
      <c r="Y23" s="43">
        <f t="shared" si="3"/>
        <v>0</v>
      </c>
      <c r="Z23" s="43">
        <f t="shared" si="3"/>
        <v>0</v>
      </c>
      <c r="AA23" s="43">
        <f t="shared" si="3"/>
        <v>0</v>
      </c>
      <c r="AB23" s="43">
        <f t="shared" si="3"/>
        <v>0</v>
      </c>
      <c r="AC23" s="43">
        <f t="shared" si="3"/>
        <v>0</v>
      </c>
      <c r="AD23" s="43">
        <f t="shared" si="3"/>
        <v>0</v>
      </c>
      <c r="AE23" s="43">
        <f t="shared" si="3"/>
        <v>0</v>
      </c>
      <c r="AF23" s="43">
        <f t="shared" si="3"/>
        <v>0</v>
      </c>
      <c r="AG23" s="43">
        <f t="shared" si="3"/>
        <v>0</v>
      </c>
      <c r="AH23" s="43">
        <f t="shared" si="3"/>
        <v>0</v>
      </c>
      <c r="AZ23" s="40">
        <f>IF(C23=0,9999,A22+1)</f>
        <v>9999</v>
      </c>
    </row>
    <row r="24" spans="1:52" ht="13.5" customHeight="1">
      <c r="A24" s="1">
        <v>6</v>
      </c>
      <c r="B24" s="3">
        <f>'production chain'!A24</f>
        <v>105</v>
      </c>
      <c r="C24" s="3">
        <f>'production chain'!B24</f>
        <v>0</v>
      </c>
      <c r="D24" s="3" t="str">
        <f>'production chain'!C24</f>
        <v> - </v>
      </c>
      <c r="E24" s="3" t="str">
        <f>'production chain'!D24</f>
        <v> - </v>
      </c>
      <c r="F24" s="3">
        <f>'production chain'!E24</f>
        <v>0</v>
      </c>
      <c r="G24" s="3" t="str">
        <f>'production chain'!F24</f>
        <v> - </v>
      </c>
      <c r="I24" s="51">
        <f>'production chain'!I24</f>
        <v>0</v>
      </c>
      <c r="K24" s="47"/>
      <c r="L24" s="47"/>
      <c r="M24" s="47"/>
      <c r="N24" s="47"/>
      <c r="O24" s="47"/>
      <c r="P24" s="47"/>
      <c r="Q24" s="47"/>
      <c r="R24" s="47"/>
      <c r="S24" s="60"/>
      <c r="T24" s="60"/>
      <c r="U24" s="46">
        <f>SUM(K24:T24)</f>
        <v>0</v>
      </c>
      <c r="V24" s="42" t="str">
        <f>IF(U24=100%,"ok","equals not 100")</f>
        <v>equals not 100</v>
      </c>
      <c r="Y24" s="43">
        <f t="shared" si="3"/>
        <v>0</v>
      </c>
      <c r="Z24" s="43">
        <f t="shared" si="3"/>
        <v>0</v>
      </c>
      <c r="AA24" s="43">
        <f t="shared" si="3"/>
        <v>0</v>
      </c>
      <c r="AB24" s="43">
        <f t="shared" si="3"/>
        <v>0</v>
      </c>
      <c r="AC24" s="43">
        <f t="shared" si="3"/>
        <v>0</v>
      </c>
      <c r="AD24" s="43">
        <f t="shared" si="3"/>
        <v>0</v>
      </c>
      <c r="AE24" s="43">
        <f t="shared" si="3"/>
        <v>0</v>
      </c>
      <c r="AF24" s="43">
        <f t="shared" si="3"/>
        <v>0</v>
      </c>
      <c r="AG24" s="43">
        <f t="shared" si="3"/>
        <v>0</v>
      </c>
      <c r="AH24" s="43">
        <f t="shared" si="3"/>
        <v>0</v>
      </c>
      <c r="AZ24" s="40">
        <f>IF(C24=0,9999,A23+1)</f>
        <v>9999</v>
      </c>
    </row>
    <row r="25" spans="1:52" ht="13.5" customHeight="1">
      <c r="A25" s="1">
        <v>12</v>
      </c>
      <c r="B25" s="3"/>
      <c r="C25" s="3"/>
      <c r="D25" s="3"/>
      <c r="E25" s="3"/>
      <c r="F25" s="3"/>
      <c r="G25" s="3"/>
      <c r="I25" s="3"/>
      <c r="K25" s="3"/>
      <c r="L25" s="3"/>
      <c r="M25" s="3"/>
      <c r="N25" s="3"/>
      <c r="O25" s="3"/>
      <c r="P25" s="3"/>
      <c r="Q25" s="3"/>
      <c r="R25" s="3"/>
      <c r="S25" s="24"/>
      <c r="T25" s="24"/>
      <c r="U25" s="24"/>
      <c r="Y25" s="3"/>
      <c r="Z25" s="3"/>
      <c r="AA25" s="3"/>
      <c r="AB25" s="3"/>
      <c r="AC25" s="3"/>
      <c r="AD25" s="3"/>
      <c r="AE25" s="3"/>
      <c r="AF25" s="3"/>
      <c r="AG25" s="3"/>
      <c r="AH25" s="3"/>
      <c r="AZ25" s="40">
        <f>IF(C25=0,9999,#REF!+1)</f>
        <v>9999</v>
      </c>
    </row>
    <row r="26" spans="1:52" ht="13.5" customHeight="1">
      <c r="A26" s="1">
        <v>13</v>
      </c>
      <c r="B26" s="3"/>
      <c r="C26" s="3"/>
      <c r="D26" s="3"/>
      <c r="E26" s="3"/>
      <c r="F26" s="3"/>
      <c r="G26" s="3"/>
      <c r="I26" s="3"/>
      <c r="K26" s="3"/>
      <c r="L26" s="3"/>
      <c r="M26" s="3"/>
      <c r="N26" s="3"/>
      <c r="O26" s="3"/>
      <c r="P26" s="3"/>
      <c r="Q26" s="3"/>
      <c r="R26" s="3"/>
      <c r="S26" s="24"/>
      <c r="T26" s="24"/>
      <c r="U26" s="24"/>
      <c r="Y26" s="3"/>
      <c r="Z26" s="3"/>
      <c r="AA26" s="3"/>
      <c r="AB26" s="3"/>
      <c r="AC26" s="3"/>
      <c r="AD26" s="3"/>
      <c r="AE26" s="3"/>
      <c r="AF26" s="3"/>
      <c r="AG26" s="3"/>
      <c r="AH26" s="3"/>
      <c r="AZ26" s="40">
        <f>IF(C26=0,9999,A25+1)</f>
        <v>9999</v>
      </c>
    </row>
    <row r="27" spans="1:52" ht="13.5" customHeight="1">
      <c r="A27" s="1">
        <v>14</v>
      </c>
      <c r="B27" s="3">
        <f>'production chain'!A27</f>
        <v>200</v>
      </c>
      <c r="C27" s="3" t="str">
        <f>'production chain'!B27</f>
        <v>#</v>
      </c>
      <c r="D27" s="50" t="str">
        <f>'production chain'!C27</f>
        <v>water and wastewater</v>
      </c>
      <c r="E27" s="3"/>
      <c r="F27" s="3"/>
      <c r="G27" s="3"/>
      <c r="I27" s="63">
        <f>'production chain'!I27</f>
        <v>0</v>
      </c>
      <c r="J27" s="45" t="str">
        <f>'production chain'!J27</f>
        <v>kg</v>
      </c>
      <c r="K27" s="50" t="str">
        <f>D27</f>
        <v>water and wastewater</v>
      </c>
      <c r="L27" s="3"/>
      <c r="M27" s="3"/>
      <c r="N27" s="3"/>
      <c r="O27" s="3"/>
      <c r="P27" s="3"/>
      <c r="Q27" s="3"/>
      <c r="R27" s="3"/>
      <c r="S27" s="3"/>
      <c r="T27" s="3"/>
      <c r="U27" s="3"/>
      <c r="Y27" s="50" t="str">
        <f>D27</f>
        <v>water and wastewater</v>
      </c>
      <c r="Z27" s="3"/>
      <c r="AA27" s="3"/>
      <c r="AB27" s="3"/>
      <c r="AC27" s="3"/>
      <c r="AD27" s="3"/>
      <c r="AE27" s="3"/>
      <c r="AF27" s="3"/>
      <c r="AG27" s="3"/>
      <c r="AH27" s="3"/>
      <c r="AZ27" s="40">
        <f>IF(C27=0,9999,A26+1)</f>
        <v>14</v>
      </c>
    </row>
    <row r="28" spans="1:52" ht="13.5" customHeight="1">
      <c r="A28" s="1">
        <v>15</v>
      </c>
      <c r="B28" s="3">
        <f>'production chain'!A28</f>
        <v>201</v>
      </c>
      <c r="C28" s="3">
        <f>'production chain'!B28</f>
        <v>0</v>
      </c>
      <c r="D28" s="3" t="str">
        <f>'production chain'!C28</f>
        <v> - </v>
      </c>
      <c r="E28" s="3" t="str">
        <f>'production chain'!D28</f>
        <v> - </v>
      </c>
      <c r="F28" s="3">
        <f>'production chain'!E28</f>
        <v>0</v>
      </c>
      <c r="G28" s="3" t="str">
        <f>'production chain'!F28</f>
        <v> - </v>
      </c>
      <c r="I28" s="51">
        <f>'production chain'!I28</f>
        <v>0</v>
      </c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66">
        <f>SUM(K28:T28)</f>
        <v>0</v>
      </c>
      <c r="V28" s="42" t="str">
        <f>IF(U28=100%,"ok","equals not 100")</f>
        <v>equals not 100</v>
      </c>
      <c r="Y28" s="43">
        <f aca="true" t="shared" si="4" ref="Y28:AH29">K28*$I28</f>
        <v>0</v>
      </c>
      <c r="Z28" s="43">
        <f t="shared" si="4"/>
        <v>0</v>
      </c>
      <c r="AA28" s="43">
        <f t="shared" si="4"/>
        <v>0</v>
      </c>
      <c r="AB28" s="43">
        <f t="shared" si="4"/>
        <v>0</v>
      </c>
      <c r="AC28" s="43">
        <f t="shared" si="4"/>
        <v>0</v>
      </c>
      <c r="AD28" s="43">
        <f t="shared" si="4"/>
        <v>0</v>
      </c>
      <c r="AE28" s="43">
        <f t="shared" si="4"/>
        <v>0</v>
      </c>
      <c r="AF28" s="43">
        <f t="shared" si="4"/>
        <v>0</v>
      </c>
      <c r="AG28" s="43">
        <f t="shared" si="4"/>
        <v>0</v>
      </c>
      <c r="AH28" s="43">
        <f t="shared" si="4"/>
        <v>0</v>
      </c>
      <c r="AZ28" s="40">
        <f>IF(C28=0,9999,A27+1)</f>
        <v>9999</v>
      </c>
    </row>
    <row r="29" spans="1:52" ht="13.5" customHeight="1">
      <c r="A29" s="1">
        <v>16</v>
      </c>
      <c r="B29" s="3">
        <f>'production chain'!A29</f>
        <v>202</v>
      </c>
      <c r="C29" s="3">
        <f>'production chain'!B29</f>
        <v>0</v>
      </c>
      <c r="D29" s="3" t="str">
        <f>'production chain'!C29</f>
        <v> - </v>
      </c>
      <c r="E29" s="3" t="str">
        <f>'production chain'!D29</f>
        <v> - </v>
      </c>
      <c r="F29" s="3">
        <f>'production chain'!E29</f>
        <v>0</v>
      </c>
      <c r="G29" s="3" t="str">
        <f>'production chain'!F29</f>
        <v> - </v>
      </c>
      <c r="I29" s="51">
        <f>'production chain'!I29</f>
        <v>0</v>
      </c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66">
        <f>SUM(K29:T29)</f>
        <v>0</v>
      </c>
      <c r="V29" s="42" t="str">
        <f>IF(U29=100%,"ok","equals not 100")</f>
        <v>equals not 100</v>
      </c>
      <c r="Y29" s="43">
        <f t="shared" si="4"/>
        <v>0</v>
      </c>
      <c r="Z29" s="43">
        <f t="shared" si="4"/>
        <v>0</v>
      </c>
      <c r="AA29" s="43">
        <f t="shared" si="4"/>
        <v>0</v>
      </c>
      <c r="AB29" s="43">
        <f t="shared" si="4"/>
        <v>0</v>
      </c>
      <c r="AC29" s="43">
        <f t="shared" si="4"/>
        <v>0</v>
      </c>
      <c r="AD29" s="43">
        <f t="shared" si="4"/>
        <v>0</v>
      </c>
      <c r="AE29" s="43">
        <f t="shared" si="4"/>
        <v>0</v>
      </c>
      <c r="AF29" s="43">
        <f t="shared" si="4"/>
        <v>0</v>
      </c>
      <c r="AG29" s="43">
        <f t="shared" si="4"/>
        <v>0</v>
      </c>
      <c r="AH29" s="43">
        <f t="shared" si="4"/>
        <v>0</v>
      </c>
      <c r="AZ29" s="40">
        <f>IF(C29=0,9999,A28+1)</f>
        <v>9999</v>
      </c>
    </row>
    <row r="30" spans="1:52" ht="13.5" customHeight="1">
      <c r="A30" s="1">
        <v>23</v>
      </c>
      <c r="B30" s="3"/>
      <c r="C30" s="3"/>
      <c r="D30" s="3"/>
      <c r="E30" s="3"/>
      <c r="F30" s="3"/>
      <c r="G30" s="3"/>
      <c r="I30" s="3"/>
      <c r="K30" s="3"/>
      <c r="L30" s="3"/>
      <c r="M30" s="3"/>
      <c r="N30" s="3"/>
      <c r="O30" s="3"/>
      <c r="P30" s="3"/>
      <c r="Q30" s="3"/>
      <c r="R30" s="3"/>
      <c r="S30" s="24"/>
      <c r="T30" s="24"/>
      <c r="U30" s="24"/>
      <c r="Y30" s="3"/>
      <c r="Z30" s="3"/>
      <c r="AA30" s="3"/>
      <c r="AB30" s="3"/>
      <c r="AC30" s="3"/>
      <c r="AD30" s="3"/>
      <c r="AE30" s="3"/>
      <c r="AF30" s="3"/>
      <c r="AG30" s="3"/>
      <c r="AH30" s="3"/>
      <c r="AZ30" s="40">
        <f>IF(C30=0,9999,#REF!+1)</f>
        <v>9999</v>
      </c>
    </row>
    <row r="31" spans="1:52" ht="13.5" customHeight="1">
      <c r="A31" s="1">
        <v>24</v>
      </c>
      <c r="B31" s="3"/>
      <c r="C31" s="3"/>
      <c r="D31" s="3"/>
      <c r="E31" s="3"/>
      <c r="F31" s="3"/>
      <c r="G31" s="3"/>
      <c r="I31" s="3"/>
      <c r="K31" s="3"/>
      <c r="L31" s="3"/>
      <c r="M31" s="3"/>
      <c r="N31" s="3"/>
      <c r="O31" s="3"/>
      <c r="P31" s="3"/>
      <c r="Q31" s="3"/>
      <c r="R31" s="3"/>
      <c r="S31" s="24"/>
      <c r="T31" s="24"/>
      <c r="U31" s="24"/>
      <c r="Y31" s="3"/>
      <c r="Z31" s="3"/>
      <c r="AA31" s="3"/>
      <c r="AB31" s="3"/>
      <c r="AC31" s="3"/>
      <c r="AD31" s="3"/>
      <c r="AE31" s="3"/>
      <c r="AF31" s="3"/>
      <c r="AG31" s="3"/>
      <c r="AH31" s="3"/>
      <c r="AZ31" s="40">
        <f aca="true" t="shared" si="5" ref="AZ31:AZ42">IF(C31=0,9999,A30+1)</f>
        <v>9999</v>
      </c>
    </row>
    <row r="32" spans="1:52" ht="13.5" customHeight="1">
      <c r="A32" s="1">
        <v>25</v>
      </c>
      <c r="B32" s="3">
        <f>'production chain'!A32</f>
        <v>300</v>
      </c>
      <c r="C32" s="3" t="str">
        <f>'production chain'!B32</f>
        <v>#</v>
      </c>
      <c r="D32" s="50" t="str">
        <f>'production chain'!C32</f>
        <v>raw materials, production</v>
      </c>
      <c r="E32" s="3"/>
      <c r="F32" s="3"/>
      <c r="G32" s="3"/>
      <c r="I32" s="63">
        <f>'production chain'!I32</f>
        <v>0</v>
      </c>
      <c r="J32" s="45" t="str">
        <f>'production chain'!J32</f>
        <v>kg</v>
      </c>
      <c r="K32" s="50" t="str">
        <f>D32</f>
        <v>raw materials, production</v>
      </c>
      <c r="L32" s="3"/>
      <c r="M32" s="3"/>
      <c r="N32" s="3"/>
      <c r="O32" s="3"/>
      <c r="P32" s="3"/>
      <c r="Q32" s="3"/>
      <c r="R32" s="3"/>
      <c r="S32" s="3"/>
      <c r="T32" s="3"/>
      <c r="U32" s="3"/>
      <c r="Y32" s="50" t="str">
        <f>D32</f>
        <v>raw materials, production</v>
      </c>
      <c r="Z32" s="3"/>
      <c r="AA32" s="3"/>
      <c r="AB32" s="3"/>
      <c r="AC32" s="3"/>
      <c r="AD32" s="3"/>
      <c r="AE32" s="3"/>
      <c r="AF32" s="3"/>
      <c r="AG32" s="3"/>
      <c r="AH32" s="3"/>
      <c r="AZ32" s="40">
        <f t="shared" si="5"/>
        <v>25</v>
      </c>
    </row>
    <row r="33" spans="1:52" ht="13.5" customHeight="1">
      <c r="A33" s="1">
        <v>26</v>
      </c>
      <c r="B33" s="3">
        <f>'production chain'!A33</f>
        <v>301</v>
      </c>
      <c r="C33" s="3">
        <f>'production chain'!B33</f>
        <v>0</v>
      </c>
      <c r="D33" s="3" t="str">
        <f>'production chain'!C33</f>
        <v> - </v>
      </c>
      <c r="E33" s="3" t="str">
        <f>'production chain'!D33</f>
        <v> - </v>
      </c>
      <c r="F33" s="3">
        <f>'production chain'!E33</f>
        <v>0</v>
      </c>
      <c r="G33" s="3" t="str">
        <f>'production chain'!F33</f>
        <v> - </v>
      </c>
      <c r="I33" s="51">
        <f>'production chain'!I33</f>
        <v>0</v>
      </c>
      <c r="J33" s="45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66">
        <f aca="true" t="shared" si="6" ref="U33:U42">SUM(K33:T33)</f>
        <v>0</v>
      </c>
      <c r="V33" s="42" t="str">
        <f aca="true" t="shared" si="7" ref="V33:V42">IF(U33=100%,"ok","equals not 100")</f>
        <v>equals not 100</v>
      </c>
      <c r="Y33" s="43">
        <f aca="true" t="shared" si="8" ref="Y33:Y42">K33*$I33</f>
        <v>0</v>
      </c>
      <c r="Z33" s="43">
        <f aca="true" t="shared" si="9" ref="Z33:Z42">L33*$I33</f>
        <v>0</v>
      </c>
      <c r="AA33" s="43">
        <f aca="true" t="shared" si="10" ref="AA33:AA42">M33*$I33</f>
        <v>0</v>
      </c>
      <c r="AB33" s="43">
        <f aca="true" t="shared" si="11" ref="AB33:AB42">N33*$I33</f>
        <v>0</v>
      </c>
      <c r="AC33" s="43">
        <f aca="true" t="shared" si="12" ref="AC33:AC42">O33*$I33</f>
        <v>0</v>
      </c>
      <c r="AD33" s="43">
        <f aca="true" t="shared" si="13" ref="AD33:AD42">P33*$I33</f>
        <v>0</v>
      </c>
      <c r="AE33" s="43">
        <f aca="true" t="shared" si="14" ref="AE33:AE42">Q33*$I33</f>
        <v>0</v>
      </c>
      <c r="AF33" s="43">
        <f aca="true" t="shared" si="15" ref="AF33:AF42">R33*$I33</f>
        <v>0</v>
      </c>
      <c r="AG33" s="43">
        <f aca="true" t="shared" si="16" ref="AG33:AG42">S33*$I33</f>
        <v>0</v>
      </c>
      <c r="AH33" s="43">
        <f aca="true" t="shared" si="17" ref="AH33:AH42">T33*$I33</f>
        <v>0</v>
      </c>
      <c r="AZ33" s="40">
        <f t="shared" si="5"/>
        <v>9999</v>
      </c>
    </row>
    <row r="34" spans="1:52" ht="13.5" customHeight="1">
      <c r="A34" s="1">
        <v>27</v>
      </c>
      <c r="B34" s="3">
        <f>'production chain'!A34</f>
        <v>302</v>
      </c>
      <c r="C34" s="3">
        <f>'production chain'!B34</f>
        <v>0</v>
      </c>
      <c r="D34" s="3" t="str">
        <f>'production chain'!C34</f>
        <v> - </v>
      </c>
      <c r="E34" s="3" t="str">
        <f>'production chain'!D34</f>
        <v> - </v>
      </c>
      <c r="F34" s="3">
        <f>'production chain'!E34</f>
        <v>0</v>
      </c>
      <c r="G34" s="3" t="str">
        <f>'production chain'!F34</f>
        <v> - </v>
      </c>
      <c r="I34" s="51">
        <f>'production chain'!I34</f>
        <v>0</v>
      </c>
      <c r="J34" s="45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66">
        <f t="shared" si="6"/>
        <v>0</v>
      </c>
      <c r="V34" s="42" t="str">
        <f t="shared" si="7"/>
        <v>equals not 100</v>
      </c>
      <c r="Y34" s="43">
        <f t="shared" si="8"/>
        <v>0</v>
      </c>
      <c r="Z34" s="43">
        <f t="shared" si="9"/>
        <v>0</v>
      </c>
      <c r="AA34" s="43">
        <f t="shared" si="10"/>
        <v>0</v>
      </c>
      <c r="AB34" s="43">
        <f t="shared" si="11"/>
        <v>0</v>
      </c>
      <c r="AC34" s="43">
        <f t="shared" si="12"/>
        <v>0</v>
      </c>
      <c r="AD34" s="43">
        <f t="shared" si="13"/>
        <v>0</v>
      </c>
      <c r="AE34" s="43">
        <f t="shared" si="14"/>
        <v>0</v>
      </c>
      <c r="AF34" s="43">
        <f t="shared" si="15"/>
        <v>0</v>
      </c>
      <c r="AG34" s="43">
        <f t="shared" si="16"/>
        <v>0</v>
      </c>
      <c r="AH34" s="43">
        <f t="shared" si="17"/>
        <v>0</v>
      </c>
      <c r="AZ34" s="40">
        <f t="shared" si="5"/>
        <v>9999</v>
      </c>
    </row>
    <row r="35" spans="1:52" ht="13.5" customHeight="1">
      <c r="A35" s="1">
        <v>28</v>
      </c>
      <c r="B35" s="3">
        <f>'production chain'!A35</f>
        <v>303</v>
      </c>
      <c r="C35" s="3">
        <f>'production chain'!B35</f>
        <v>0</v>
      </c>
      <c r="D35" s="3" t="str">
        <f>'production chain'!C35</f>
        <v> - </v>
      </c>
      <c r="E35" s="3" t="str">
        <f>'production chain'!D35</f>
        <v> - </v>
      </c>
      <c r="F35" s="3">
        <f>'production chain'!E35</f>
        <v>0</v>
      </c>
      <c r="G35" s="3" t="str">
        <f>'production chain'!F35</f>
        <v> - </v>
      </c>
      <c r="I35" s="51">
        <f>'production chain'!I35</f>
        <v>0</v>
      </c>
      <c r="J35" s="45"/>
      <c r="K35" s="47"/>
      <c r="L35" s="47"/>
      <c r="M35" s="47"/>
      <c r="N35" s="47"/>
      <c r="O35" s="47"/>
      <c r="P35" s="47"/>
      <c r="Q35" s="47"/>
      <c r="R35" s="47"/>
      <c r="S35" s="60"/>
      <c r="T35" s="60"/>
      <c r="U35" s="46">
        <f t="shared" si="6"/>
        <v>0</v>
      </c>
      <c r="V35" s="42" t="str">
        <f t="shared" si="7"/>
        <v>equals not 100</v>
      </c>
      <c r="Y35" s="43">
        <f t="shared" si="8"/>
        <v>0</v>
      </c>
      <c r="Z35" s="43">
        <f t="shared" si="9"/>
        <v>0</v>
      </c>
      <c r="AA35" s="43">
        <f t="shared" si="10"/>
        <v>0</v>
      </c>
      <c r="AB35" s="43">
        <f t="shared" si="11"/>
        <v>0</v>
      </c>
      <c r="AC35" s="43">
        <f t="shared" si="12"/>
        <v>0</v>
      </c>
      <c r="AD35" s="43">
        <f t="shared" si="13"/>
        <v>0</v>
      </c>
      <c r="AE35" s="43">
        <f t="shared" si="14"/>
        <v>0</v>
      </c>
      <c r="AF35" s="43">
        <f t="shared" si="15"/>
        <v>0</v>
      </c>
      <c r="AG35" s="43">
        <f t="shared" si="16"/>
        <v>0</v>
      </c>
      <c r="AH35" s="43">
        <f t="shared" si="17"/>
        <v>0</v>
      </c>
      <c r="AZ35" s="40">
        <f t="shared" si="5"/>
        <v>9999</v>
      </c>
    </row>
    <row r="36" spans="1:52" ht="13.5" customHeight="1">
      <c r="A36" s="1">
        <v>29</v>
      </c>
      <c r="B36" s="3">
        <f>'production chain'!A36</f>
        <v>304</v>
      </c>
      <c r="C36" s="3">
        <f>'production chain'!B36</f>
        <v>0</v>
      </c>
      <c r="D36" s="3" t="str">
        <f>'production chain'!C36</f>
        <v> - </v>
      </c>
      <c r="E36" s="3" t="str">
        <f>'production chain'!D36</f>
        <v> - </v>
      </c>
      <c r="F36" s="3">
        <f>'production chain'!E36</f>
        <v>0</v>
      </c>
      <c r="G36" s="3" t="str">
        <f>'production chain'!F36</f>
        <v> - </v>
      </c>
      <c r="I36" s="51">
        <f>'production chain'!I36</f>
        <v>0</v>
      </c>
      <c r="J36" s="45"/>
      <c r="K36" s="47"/>
      <c r="L36" s="47"/>
      <c r="M36" s="47"/>
      <c r="N36" s="47"/>
      <c r="O36" s="47"/>
      <c r="P36" s="47"/>
      <c r="Q36" s="47"/>
      <c r="R36" s="47"/>
      <c r="S36" s="60"/>
      <c r="T36" s="60"/>
      <c r="U36" s="46">
        <f t="shared" si="6"/>
        <v>0</v>
      </c>
      <c r="V36" s="42" t="str">
        <f t="shared" si="7"/>
        <v>equals not 100</v>
      </c>
      <c r="Y36" s="43">
        <f t="shared" si="8"/>
        <v>0</v>
      </c>
      <c r="Z36" s="43">
        <f t="shared" si="9"/>
        <v>0</v>
      </c>
      <c r="AA36" s="43">
        <f t="shared" si="10"/>
        <v>0</v>
      </c>
      <c r="AB36" s="43">
        <f t="shared" si="11"/>
        <v>0</v>
      </c>
      <c r="AC36" s="43">
        <f t="shared" si="12"/>
        <v>0</v>
      </c>
      <c r="AD36" s="43">
        <f t="shared" si="13"/>
        <v>0</v>
      </c>
      <c r="AE36" s="43">
        <f t="shared" si="14"/>
        <v>0</v>
      </c>
      <c r="AF36" s="43">
        <f t="shared" si="15"/>
        <v>0</v>
      </c>
      <c r="AG36" s="43">
        <f t="shared" si="16"/>
        <v>0</v>
      </c>
      <c r="AH36" s="43">
        <f t="shared" si="17"/>
        <v>0</v>
      </c>
      <c r="AZ36" s="40">
        <f t="shared" si="5"/>
        <v>9999</v>
      </c>
    </row>
    <row r="37" spans="1:52" ht="13.5" customHeight="1">
      <c r="A37" s="1">
        <v>30</v>
      </c>
      <c r="B37" s="3">
        <f>'production chain'!A37</f>
        <v>305</v>
      </c>
      <c r="C37" s="3">
        <f>'production chain'!B37</f>
        <v>0</v>
      </c>
      <c r="D37" s="3" t="str">
        <f>'production chain'!C37</f>
        <v> - </v>
      </c>
      <c r="E37" s="3" t="str">
        <f>'production chain'!D37</f>
        <v> - </v>
      </c>
      <c r="F37" s="3">
        <f>'production chain'!E37</f>
        <v>0</v>
      </c>
      <c r="G37" s="3" t="str">
        <f>'production chain'!F37</f>
        <v> - </v>
      </c>
      <c r="I37" s="51">
        <f>'production chain'!I37</f>
        <v>0</v>
      </c>
      <c r="J37" s="45"/>
      <c r="K37" s="47"/>
      <c r="L37" s="47"/>
      <c r="M37" s="47"/>
      <c r="N37" s="47"/>
      <c r="O37" s="47"/>
      <c r="P37" s="47"/>
      <c r="Q37" s="47"/>
      <c r="R37" s="47"/>
      <c r="S37" s="60"/>
      <c r="T37" s="60"/>
      <c r="U37" s="46">
        <f t="shared" si="6"/>
        <v>0</v>
      </c>
      <c r="V37" s="42" t="str">
        <f t="shared" si="7"/>
        <v>equals not 100</v>
      </c>
      <c r="Y37" s="43">
        <f t="shared" si="8"/>
        <v>0</v>
      </c>
      <c r="Z37" s="43">
        <f t="shared" si="9"/>
        <v>0</v>
      </c>
      <c r="AA37" s="43">
        <f t="shared" si="10"/>
        <v>0</v>
      </c>
      <c r="AB37" s="43">
        <f t="shared" si="11"/>
        <v>0</v>
      </c>
      <c r="AC37" s="43">
        <f t="shared" si="12"/>
        <v>0</v>
      </c>
      <c r="AD37" s="43">
        <f t="shared" si="13"/>
        <v>0</v>
      </c>
      <c r="AE37" s="43">
        <f t="shared" si="14"/>
        <v>0</v>
      </c>
      <c r="AF37" s="43">
        <f t="shared" si="15"/>
        <v>0</v>
      </c>
      <c r="AG37" s="43">
        <f t="shared" si="16"/>
        <v>0</v>
      </c>
      <c r="AH37" s="43">
        <f t="shared" si="17"/>
        <v>0</v>
      </c>
      <c r="AZ37" s="40">
        <f t="shared" si="5"/>
        <v>9999</v>
      </c>
    </row>
    <row r="38" spans="1:52" ht="13.5" customHeight="1">
      <c r="A38" s="1">
        <v>31</v>
      </c>
      <c r="B38" s="3">
        <f>'production chain'!A38</f>
        <v>306</v>
      </c>
      <c r="C38" s="3">
        <f>'production chain'!B38</f>
        <v>0</v>
      </c>
      <c r="D38" s="3" t="str">
        <f>'production chain'!C38</f>
        <v> - </v>
      </c>
      <c r="E38" s="3" t="str">
        <f>'production chain'!D38</f>
        <v> - </v>
      </c>
      <c r="F38" s="3">
        <f>'production chain'!E38</f>
        <v>0</v>
      </c>
      <c r="G38" s="3" t="str">
        <f>'production chain'!F38</f>
        <v> - </v>
      </c>
      <c r="I38" s="51">
        <f>'production chain'!I38</f>
        <v>0</v>
      </c>
      <c r="J38" s="45"/>
      <c r="K38" s="47"/>
      <c r="L38" s="47"/>
      <c r="M38" s="47"/>
      <c r="N38" s="47"/>
      <c r="O38" s="47"/>
      <c r="P38" s="47"/>
      <c r="Q38" s="47"/>
      <c r="R38" s="47"/>
      <c r="S38" s="60"/>
      <c r="T38" s="60"/>
      <c r="U38" s="46">
        <f t="shared" si="6"/>
        <v>0</v>
      </c>
      <c r="V38" s="42" t="str">
        <f t="shared" si="7"/>
        <v>equals not 100</v>
      </c>
      <c r="Y38" s="43">
        <f t="shared" si="8"/>
        <v>0</v>
      </c>
      <c r="Z38" s="43">
        <f t="shared" si="9"/>
        <v>0</v>
      </c>
      <c r="AA38" s="43">
        <f t="shared" si="10"/>
        <v>0</v>
      </c>
      <c r="AB38" s="43">
        <f t="shared" si="11"/>
        <v>0</v>
      </c>
      <c r="AC38" s="43">
        <f t="shared" si="12"/>
        <v>0</v>
      </c>
      <c r="AD38" s="43">
        <f t="shared" si="13"/>
        <v>0</v>
      </c>
      <c r="AE38" s="43">
        <f t="shared" si="14"/>
        <v>0</v>
      </c>
      <c r="AF38" s="43">
        <f t="shared" si="15"/>
        <v>0</v>
      </c>
      <c r="AG38" s="43">
        <f t="shared" si="16"/>
        <v>0</v>
      </c>
      <c r="AH38" s="43">
        <f t="shared" si="17"/>
        <v>0</v>
      </c>
      <c r="AZ38" s="40">
        <f t="shared" si="5"/>
        <v>9999</v>
      </c>
    </row>
    <row r="39" spans="1:52" ht="13.5" customHeight="1">
      <c r="A39" s="1">
        <v>32</v>
      </c>
      <c r="B39" s="3">
        <f>'production chain'!A39</f>
        <v>307</v>
      </c>
      <c r="C39" s="3">
        <f>'production chain'!B39</f>
        <v>0</v>
      </c>
      <c r="D39" s="3" t="str">
        <f>'production chain'!C39</f>
        <v> - </v>
      </c>
      <c r="E39" s="3" t="str">
        <f>'production chain'!D39</f>
        <v> - </v>
      </c>
      <c r="F39" s="3">
        <f>'production chain'!E39</f>
        <v>0</v>
      </c>
      <c r="G39" s="3" t="str">
        <f>'production chain'!F39</f>
        <v> - </v>
      </c>
      <c r="I39" s="51">
        <f>'production chain'!I39</f>
        <v>0</v>
      </c>
      <c r="J39" s="45"/>
      <c r="K39" s="47"/>
      <c r="L39" s="47"/>
      <c r="M39" s="47"/>
      <c r="N39" s="47"/>
      <c r="O39" s="47"/>
      <c r="P39" s="47"/>
      <c r="Q39" s="47"/>
      <c r="R39" s="47"/>
      <c r="S39" s="60"/>
      <c r="T39" s="60"/>
      <c r="U39" s="46">
        <f t="shared" si="6"/>
        <v>0</v>
      </c>
      <c r="V39" s="42" t="str">
        <f t="shared" si="7"/>
        <v>equals not 100</v>
      </c>
      <c r="Y39" s="43">
        <f t="shared" si="8"/>
        <v>0</v>
      </c>
      <c r="Z39" s="43">
        <f t="shared" si="9"/>
        <v>0</v>
      </c>
      <c r="AA39" s="43">
        <f t="shared" si="10"/>
        <v>0</v>
      </c>
      <c r="AB39" s="43">
        <f t="shared" si="11"/>
        <v>0</v>
      </c>
      <c r="AC39" s="43">
        <f t="shared" si="12"/>
        <v>0</v>
      </c>
      <c r="AD39" s="43">
        <f t="shared" si="13"/>
        <v>0</v>
      </c>
      <c r="AE39" s="43">
        <f t="shared" si="14"/>
        <v>0</v>
      </c>
      <c r="AF39" s="43">
        <f t="shared" si="15"/>
        <v>0</v>
      </c>
      <c r="AG39" s="43">
        <f t="shared" si="16"/>
        <v>0</v>
      </c>
      <c r="AH39" s="43">
        <f t="shared" si="17"/>
        <v>0</v>
      </c>
      <c r="AZ39" s="40">
        <f t="shared" si="5"/>
        <v>9999</v>
      </c>
    </row>
    <row r="40" spans="1:52" ht="13.5" customHeight="1">
      <c r="A40" s="1">
        <v>33</v>
      </c>
      <c r="B40" s="3">
        <f>'production chain'!A40</f>
        <v>308</v>
      </c>
      <c r="C40" s="3">
        <f>'production chain'!B40</f>
        <v>0</v>
      </c>
      <c r="D40" s="3" t="str">
        <f>'production chain'!C40</f>
        <v> - </v>
      </c>
      <c r="E40" s="3" t="str">
        <f>'production chain'!D40</f>
        <v> - </v>
      </c>
      <c r="F40" s="3">
        <f>'production chain'!E40</f>
        <v>0</v>
      </c>
      <c r="G40" s="3" t="str">
        <f>'production chain'!F40</f>
        <v> - </v>
      </c>
      <c r="I40" s="51">
        <f>'production chain'!I40</f>
        <v>0</v>
      </c>
      <c r="J40" s="45"/>
      <c r="K40" s="47"/>
      <c r="L40" s="47"/>
      <c r="M40" s="47"/>
      <c r="N40" s="47"/>
      <c r="O40" s="47"/>
      <c r="P40" s="47"/>
      <c r="Q40" s="47"/>
      <c r="R40" s="47"/>
      <c r="S40" s="60"/>
      <c r="T40" s="60"/>
      <c r="U40" s="46">
        <f t="shared" si="6"/>
        <v>0</v>
      </c>
      <c r="V40" s="42" t="str">
        <f t="shared" si="7"/>
        <v>equals not 100</v>
      </c>
      <c r="Y40" s="43">
        <f t="shared" si="8"/>
        <v>0</v>
      </c>
      <c r="Z40" s="43">
        <f t="shared" si="9"/>
        <v>0</v>
      </c>
      <c r="AA40" s="43">
        <f t="shared" si="10"/>
        <v>0</v>
      </c>
      <c r="AB40" s="43">
        <f t="shared" si="11"/>
        <v>0</v>
      </c>
      <c r="AC40" s="43">
        <f t="shared" si="12"/>
        <v>0</v>
      </c>
      <c r="AD40" s="43">
        <f t="shared" si="13"/>
        <v>0</v>
      </c>
      <c r="AE40" s="43">
        <f t="shared" si="14"/>
        <v>0</v>
      </c>
      <c r="AF40" s="43">
        <f t="shared" si="15"/>
        <v>0</v>
      </c>
      <c r="AG40" s="43">
        <f t="shared" si="16"/>
        <v>0</v>
      </c>
      <c r="AH40" s="43">
        <f t="shared" si="17"/>
        <v>0</v>
      </c>
      <c r="AZ40" s="40">
        <f t="shared" si="5"/>
        <v>9999</v>
      </c>
    </row>
    <row r="41" spans="1:52" ht="13.5" customHeight="1">
      <c r="A41" s="1">
        <v>34</v>
      </c>
      <c r="B41" s="3">
        <f>'production chain'!A41</f>
        <v>309</v>
      </c>
      <c r="C41" s="3">
        <f>'production chain'!B41</f>
        <v>0</v>
      </c>
      <c r="D41" s="3" t="str">
        <f>'production chain'!C41</f>
        <v> - </v>
      </c>
      <c r="E41" s="3" t="str">
        <f>'production chain'!D41</f>
        <v> - </v>
      </c>
      <c r="F41" s="3">
        <f>'production chain'!E41</f>
        <v>0</v>
      </c>
      <c r="G41" s="3" t="str">
        <f>'production chain'!F41</f>
        <v> - </v>
      </c>
      <c r="I41" s="51">
        <f>'production chain'!I41</f>
        <v>0</v>
      </c>
      <c r="J41" s="45"/>
      <c r="K41" s="47"/>
      <c r="L41" s="47"/>
      <c r="M41" s="47"/>
      <c r="N41" s="47"/>
      <c r="O41" s="47"/>
      <c r="P41" s="47"/>
      <c r="Q41" s="47"/>
      <c r="R41" s="47"/>
      <c r="S41" s="60"/>
      <c r="T41" s="60"/>
      <c r="U41" s="46">
        <f t="shared" si="6"/>
        <v>0</v>
      </c>
      <c r="V41" s="42" t="str">
        <f t="shared" si="7"/>
        <v>equals not 100</v>
      </c>
      <c r="Y41" s="43">
        <f t="shared" si="8"/>
        <v>0</v>
      </c>
      <c r="Z41" s="43">
        <f t="shared" si="9"/>
        <v>0</v>
      </c>
      <c r="AA41" s="43">
        <f t="shared" si="10"/>
        <v>0</v>
      </c>
      <c r="AB41" s="43">
        <f t="shared" si="11"/>
        <v>0</v>
      </c>
      <c r="AC41" s="43">
        <f t="shared" si="12"/>
        <v>0</v>
      </c>
      <c r="AD41" s="43">
        <f t="shared" si="13"/>
        <v>0</v>
      </c>
      <c r="AE41" s="43">
        <f t="shared" si="14"/>
        <v>0</v>
      </c>
      <c r="AF41" s="43">
        <f t="shared" si="15"/>
        <v>0</v>
      </c>
      <c r="AG41" s="43">
        <f t="shared" si="16"/>
        <v>0</v>
      </c>
      <c r="AH41" s="43">
        <f t="shared" si="17"/>
        <v>0</v>
      </c>
      <c r="AZ41" s="40">
        <f t="shared" si="5"/>
        <v>9999</v>
      </c>
    </row>
    <row r="42" spans="1:52" ht="13.5" customHeight="1">
      <c r="A42" s="1">
        <v>35</v>
      </c>
      <c r="B42" s="3">
        <f>'production chain'!A42</f>
        <v>310</v>
      </c>
      <c r="C42" s="3">
        <f>'production chain'!B42</f>
        <v>0</v>
      </c>
      <c r="D42" s="3" t="str">
        <f>'production chain'!C42</f>
        <v> - </v>
      </c>
      <c r="E42" s="3" t="str">
        <f>'production chain'!D42</f>
        <v> - </v>
      </c>
      <c r="F42" s="3">
        <f>'production chain'!E42</f>
        <v>0</v>
      </c>
      <c r="G42" s="3" t="str">
        <f>'production chain'!F42</f>
        <v> - </v>
      </c>
      <c r="I42" s="51">
        <f>'production chain'!I42</f>
        <v>0</v>
      </c>
      <c r="J42" s="45"/>
      <c r="K42" s="47"/>
      <c r="L42" s="47"/>
      <c r="M42" s="47"/>
      <c r="N42" s="47"/>
      <c r="O42" s="47"/>
      <c r="P42" s="47"/>
      <c r="Q42" s="47"/>
      <c r="R42" s="47"/>
      <c r="S42" s="60"/>
      <c r="T42" s="60"/>
      <c r="U42" s="46">
        <f t="shared" si="6"/>
        <v>0</v>
      </c>
      <c r="V42" s="42" t="str">
        <f t="shared" si="7"/>
        <v>equals not 100</v>
      </c>
      <c r="Y42" s="43">
        <f t="shared" si="8"/>
        <v>0</v>
      </c>
      <c r="Z42" s="43">
        <f t="shared" si="9"/>
        <v>0</v>
      </c>
      <c r="AA42" s="43">
        <f t="shared" si="10"/>
        <v>0</v>
      </c>
      <c r="AB42" s="43">
        <f t="shared" si="11"/>
        <v>0</v>
      </c>
      <c r="AC42" s="43">
        <f t="shared" si="12"/>
        <v>0</v>
      </c>
      <c r="AD42" s="43">
        <f t="shared" si="13"/>
        <v>0</v>
      </c>
      <c r="AE42" s="43">
        <f t="shared" si="14"/>
        <v>0</v>
      </c>
      <c r="AF42" s="43">
        <f t="shared" si="15"/>
        <v>0</v>
      </c>
      <c r="AG42" s="43">
        <f t="shared" si="16"/>
        <v>0</v>
      </c>
      <c r="AH42" s="43">
        <f t="shared" si="17"/>
        <v>0</v>
      </c>
      <c r="AZ42" s="40">
        <f t="shared" si="5"/>
        <v>9999</v>
      </c>
    </row>
    <row r="43" spans="1:52" ht="13.5" customHeight="1">
      <c r="A43" s="1">
        <v>86</v>
      </c>
      <c r="B43" s="3"/>
      <c r="C43" s="3"/>
      <c r="D43" s="3"/>
      <c r="E43" s="3"/>
      <c r="F43" s="3"/>
      <c r="G43" s="3"/>
      <c r="I43" s="3"/>
      <c r="K43" s="3"/>
      <c r="L43" s="3"/>
      <c r="M43" s="3"/>
      <c r="N43" s="3"/>
      <c r="O43" s="3"/>
      <c r="P43" s="3"/>
      <c r="Q43" s="3"/>
      <c r="R43" s="3"/>
      <c r="S43" s="24"/>
      <c r="T43" s="24"/>
      <c r="U43" s="24"/>
      <c r="Y43" s="3"/>
      <c r="Z43" s="3"/>
      <c r="AA43" s="3"/>
      <c r="AB43" s="3"/>
      <c r="AC43" s="3"/>
      <c r="AD43" s="3"/>
      <c r="AE43" s="3"/>
      <c r="AF43" s="3"/>
      <c r="AG43" s="3"/>
      <c r="AH43" s="3"/>
      <c r="AZ43" s="40">
        <f>IF(C43=0,9999,#REF!+1)</f>
        <v>9999</v>
      </c>
    </row>
    <row r="44" spans="1:52" ht="13.5" customHeight="1">
      <c r="A44" s="1">
        <v>87</v>
      </c>
      <c r="B44" s="3"/>
      <c r="C44" s="3"/>
      <c r="D44" s="3"/>
      <c r="E44" s="3"/>
      <c r="F44" s="3"/>
      <c r="G44" s="3"/>
      <c r="I44" s="3"/>
      <c r="K44" s="3"/>
      <c r="L44" s="3"/>
      <c r="M44" s="3"/>
      <c r="N44" s="3"/>
      <c r="O44" s="3"/>
      <c r="P44" s="3"/>
      <c r="Q44" s="3"/>
      <c r="R44" s="3"/>
      <c r="S44" s="24"/>
      <c r="T44" s="24"/>
      <c r="U44" s="24"/>
      <c r="Y44" s="3"/>
      <c r="Z44" s="3"/>
      <c r="AA44" s="3"/>
      <c r="AB44" s="3"/>
      <c r="AC44" s="3"/>
      <c r="AD44" s="3"/>
      <c r="AE44" s="3"/>
      <c r="AF44" s="3"/>
      <c r="AG44" s="3"/>
      <c r="AH44" s="3"/>
      <c r="AZ44" s="40">
        <f aca="true" t="shared" si="18" ref="AZ44:AZ50">IF(C44=0,9999,A43+1)</f>
        <v>9999</v>
      </c>
    </row>
    <row r="45" spans="1:52" ht="13.5" customHeight="1">
      <c r="A45" s="1">
        <v>88</v>
      </c>
      <c r="B45" s="3">
        <f>'production chain'!A45</f>
        <v>400</v>
      </c>
      <c r="C45" s="3" t="str">
        <f>'production chain'!B45</f>
        <v>#</v>
      </c>
      <c r="D45" s="50" t="str">
        <f>'production chain'!C45</f>
        <v>purchased packaging</v>
      </c>
      <c r="E45" s="3"/>
      <c r="F45" s="3"/>
      <c r="G45" s="3"/>
      <c r="I45" s="63">
        <f>'production chain'!I45</f>
        <v>0</v>
      </c>
      <c r="J45" s="45" t="str">
        <f>'production chain'!J45</f>
        <v>kg</v>
      </c>
      <c r="K45" s="50" t="str">
        <f>D45</f>
        <v>purchased packaging</v>
      </c>
      <c r="L45" s="3"/>
      <c r="M45" s="3"/>
      <c r="N45" s="3"/>
      <c r="O45" s="3"/>
      <c r="P45" s="3"/>
      <c r="Q45" s="3"/>
      <c r="R45" s="3"/>
      <c r="S45" s="3"/>
      <c r="T45" s="3"/>
      <c r="U45" s="3"/>
      <c r="Y45" s="50" t="str">
        <f>D45</f>
        <v>purchased packaging</v>
      </c>
      <c r="Z45" s="3"/>
      <c r="AA45" s="3"/>
      <c r="AB45" s="3"/>
      <c r="AC45" s="3"/>
      <c r="AD45" s="3"/>
      <c r="AE45" s="3"/>
      <c r="AF45" s="3"/>
      <c r="AG45" s="3"/>
      <c r="AH45" s="3"/>
      <c r="AZ45" s="40">
        <f t="shared" si="18"/>
        <v>88</v>
      </c>
    </row>
    <row r="46" spans="1:52" ht="13.5" customHeight="1">
      <c r="A46" s="1">
        <v>89</v>
      </c>
      <c r="B46" s="3">
        <f>'production chain'!A46</f>
        <v>401</v>
      </c>
      <c r="C46" s="3">
        <f>'production chain'!B46</f>
        <v>0</v>
      </c>
      <c r="D46" s="3" t="str">
        <f>'production chain'!C46</f>
        <v> - </v>
      </c>
      <c r="E46" s="3" t="str">
        <f>'production chain'!D46</f>
        <v> - </v>
      </c>
      <c r="F46" s="3">
        <f>'production chain'!E46</f>
        <v>0</v>
      </c>
      <c r="G46" s="3" t="str">
        <f>'production chain'!F46</f>
        <v> - </v>
      </c>
      <c r="I46" s="51">
        <f>'production chain'!I46</f>
        <v>0</v>
      </c>
      <c r="J46" s="45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66">
        <f>SUM(K46:T46)</f>
        <v>0</v>
      </c>
      <c r="V46" s="42" t="str">
        <f>IF(U46=100%,"ok","equals not 100")</f>
        <v>equals not 100</v>
      </c>
      <c r="Y46" s="43">
        <f aca="true" t="shared" si="19" ref="Y46:AH50">K46*$I46</f>
        <v>0</v>
      </c>
      <c r="Z46" s="43">
        <f t="shared" si="19"/>
        <v>0</v>
      </c>
      <c r="AA46" s="43">
        <f t="shared" si="19"/>
        <v>0</v>
      </c>
      <c r="AB46" s="43">
        <f t="shared" si="19"/>
        <v>0</v>
      </c>
      <c r="AC46" s="43">
        <f t="shared" si="19"/>
        <v>0</v>
      </c>
      <c r="AD46" s="43">
        <f t="shared" si="19"/>
        <v>0</v>
      </c>
      <c r="AE46" s="43">
        <f t="shared" si="19"/>
        <v>0</v>
      </c>
      <c r="AF46" s="43">
        <f t="shared" si="19"/>
        <v>0</v>
      </c>
      <c r="AG46" s="43">
        <f t="shared" si="19"/>
        <v>0</v>
      </c>
      <c r="AH46" s="43">
        <f t="shared" si="19"/>
        <v>0</v>
      </c>
      <c r="AZ46" s="40">
        <f t="shared" si="18"/>
        <v>9999</v>
      </c>
    </row>
    <row r="47" spans="1:52" ht="13.5" customHeight="1">
      <c r="A47" s="1">
        <v>90</v>
      </c>
      <c r="B47" s="3">
        <f>'production chain'!A47</f>
        <v>402</v>
      </c>
      <c r="C47" s="3">
        <f>'production chain'!B47</f>
        <v>0</v>
      </c>
      <c r="D47" s="3" t="str">
        <f>'production chain'!C47</f>
        <v> - </v>
      </c>
      <c r="E47" s="3" t="str">
        <f>'production chain'!D47</f>
        <v> - </v>
      </c>
      <c r="F47" s="3">
        <f>'production chain'!E47</f>
        <v>0</v>
      </c>
      <c r="G47" s="3" t="str">
        <f>'production chain'!F47</f>
        <v> - </v>
      </c>
      <c r="I47" s="51">
        <f>'production chain'!I47</f>
        <v>0</v>
      </c>
      <c r="J47" s="45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66">
        <f>SUM(K47:T47)</f>
        <v>0</v>
      </c>
      <c r="V47" s="42" t="str">
        <f>IF(U47=100%,"ok","equals not 100")</f>
        <v>equals not 100</v>
      </c>
      <c r="Y47" s="43">
        <f t="shared" si="19"/>
        <v>0</v>
      </c>
      <c r="Z47" s="43">
        <f t="shared" si="19"/>
        <v>0</v>
      </c>
      <c r="AA47" s="43">
        <f t="shared" si="19"/>
        <v>0</v>
      </c>
      <c r="AB47" s="43">
        <f t="shared" si="19"/>
        <v>0</v>
      </c>
      <c r="AC47" s="43">
        <f t="shared" si="19"/>
        <v>0</v>
      </c>
      <c r="AD47" s="43">
        <f t="shared" si="19"/>
        <v>0</v>
      </c>
      <c r="AE47" s="43">
        <f t="shared" si="19"/>
        <v>0</v>
      </c>
      <c r="AF47" s="43">
        <f t="shared" si="19"/>
        <v>0</v>
      </c>
      <c r="AG47" s="43">
        <f t="shared" si="19"/>
        <v>0</v>
      </c>
      <c r="AH47" s="43">
        <f t="shared" si="19"/>
        <v>0</v>
      </c>
      <c r="AZ47" s="40">
        <f t="shared" si="18"/>
        <v>9999</v>
      </c>
    </row>
    <row r="48" spans="1:52" ht="13.5" customHeight="1">
      <c r="A48" s="1">
        <v>91</v>
      </c>
      <c r="B48" s="3">
        <f>'production chain'!A48</f>
        <v>403</v>
      </c>
      <c r="C48" s="3">
        <f>'production chain'!B48</f>
        <v>0</v>
      </c>
      <c r="D48" s="3" t="str">
        <f>'production chain'!C48</f>
        <v> - </v>
      </c>
      <c r="E48" s="3" t="str">
        <f>'production chain'!D48</f>
        <v> - </v>
      </c>
      <c r="F48" s="3">
        <f>'production chain'!E48</f>
        <v>0</v>
      </c>
      <c r="G48" s="3" t="str">
        <f>'production chain'!F48</f>
        <v> - </v>
      </c>
      <c r="I48" s="51">
        <f>'production chain'!I48</f>
        <v>0</v>
      </c>
      <c r="J48" s="45"/>
      <c r="K48" s="47"/>
      <c r="L48" s="47"/>
      <c r="M48" s="47"/>
      <c r="N48" s="47"/>
      <c r="O48" s="47"/>
      <c r="P48" s="47"/>
      <c r="Q48" s="47"/>
      <c r="R48" s="47"/>
      <c r="S48" s="60"/>
      <c r="T48" s="60"/>
      <c r="U48" s="46">
        <f>SUM(K48:T48)</f>
        <v>0</v>
      </c>
      <c r="V48" s="42" t="str">
        <f>IF(U48=100%,"ok","equals not 100")</f>
        <v>equals not 100</v>
      </c>
      <c r="Y48" s="43">
        <f t="shared" si="19"/>
        <v>0</v>
      </c>
      <c r="Z48" s="43">
        <f t="shared" si="19"/>
        <v>0</v>
      </c>
      <c r="AA48" s="43">
        <f t="shared" si="19"/>
        <v>0</v>
      </c>
      <c r="AB48" s="43">
        <f t="shared" si="19"/>
        <v>0</v>
      </c>
      <c r="AC48" s="43">
        <f t="shared" si="19"/>
        <v>0</v>
      </c>
      <c r="AD48" s="43">
        <f t="shared" si="19"/>
        <v>0</v>
      </c>
      <c r="AE48" s="43">
        <f t="shared" si="19"/>
        <v>0</v>
      </c>
      <c r="AF48" s="43">
        <f t="shared" si="19"/>
        <v>0</v>
      </c>
      <c r="AG48" s="43">
        <f t="shared" si="19"/>
        <v>0</v>
      </c>
      <c r="AH48" s="43">
        <f t="shared" si="19"/>
        <v>0</v>
      </c>
      <c r="AZ48" s="40">
        <f t="shared" si="18"/>
        <v>9999</v>
      </c>
    </row>
    <row r="49" spans="1:52" ht="13.5" customHeight="1">
      <c r="A49" s="1">
        <v>92</v>
      </c>
      <c r="B49" s="3">
        <f>'production chain'!A49</f>
        <v>404</v>
      </c>
      <c r="C49" s="3">
        <f>'production chain'!B49</f>
        <v>0</v>
      </c>
      <c r="D49" s="3" t="str">
        <f>'production chain'!C49</f>
        <v> - </v>
      </c>
      <c r="E49" s="3" t="str">
        <f>'production chain'!D49</f>
        <v> - </v>
      </c>
      <c r="F49" s="3">
        <f>'production chain'!E49</f>
        <v>0</v>
      </c>
      <c r="G49" s="3" t="str">
        <f>'production chain'!F49</f>
        <v> - </v>
      </c>
      <c r="I49" s="51">
        <f>'production chain'!I49</f>
        <v>0</v>
      </c>
      <c r="J49" s="45"/>
      <c r="K49" s="47"/>
      <c r="L49" s="47"/>
      <c r="M49" s="47"/>
      <c r="N49" s="47"/>
      <c r="O49" s="47"/>
      <c r="P49" s="47"/>
      <c r="Q49" s="47"/>
      <c r="R49" s="47"/>
      <c r="S49" s="60"/>
      <c r="T49" s="60"/>
      <c r="U49" s="46">
        <f>SUM(K49:T49)</f>
        <v>0</v>
      </c>
      <c r="V49" s="42" t="str">
        <f>IF(U49=100%,"ok","equals not 100")</f>
        <v>equals not 100</v>
      </c>
      <c r="Y49" s="43">
        <f t="shared" si="19"/>
        <v>0</v>
      </c>
      <c r="Z49" s="43">
        <f t="shared" si="19"/>
        <v>0</v>
      </c>
      <c r="AA49" s="43">
        <f t="shared" si="19"/>
        <v>0</v>
      </c>
      <c r="AB49" s="43">
        <f t="shared" si="19"/>
        <v>0</v>
      </c>
      <c r="AC49" s="43">
        <f t="shared" si="19"/>
        <v>0</v>
      </c>
      <c r="AD49" s="43">
        <f t="shared" si="19"/>
        <v>0</v>
      </c>
      <c r="AE49" s="43">
        <f t="shared" si="19"/>
        <v>0</v>
      </c>
      <c r="AF49" s="43">
        <f t="shared" si="19"/>
        <v>0</v>
      </c>
      <c r="AG49" s="43">
        <f t="shared" si="19"/>
        <v>0</v>
      </c>
      <c r="AH49" s="43">
        <f t="shared" si="19"/>
        <v>0</v>
      </c>
      <c r="AZ49" s="40">
        <f t="shared" si="18"/>
        <v>9999</v>
      </c>
    </row>
    <row r="50" spans="1:52" ht="13.5" customHeight="1">
      <c r="A50" s="1">
        <v>93</v>
      </c>
      <c r="B50" s="3">
        <f>'production chain'!A50</f>
        <v>405</v>
      </c>
      <c r="C50" s="3">
        <f>'production chain'!B50</f>
        <v>0</v>
      </c>
      <c r="D50" s="3" t="str">
        <f>'production chain'!C50</f>
        <v> - </v>
      </c>
      <c r="E50" s="3" t="str">
        <f>'production chain'!D50</f>
        <v> - </v>
      </c>
      <c r="F50" s="3">
        <f>'production chain'!E50</f>
        <v>0</v>
      </c>
      <c r="G50" s="3" t="str">
        <f>'production chain'!F50</f>
        <v> - </v>
      </c>
      <c r="I50" s="51">
        <f>'production chain'!I50</f>
        <v>0</v>
      </c>
      <c r="J50" s="45"/>
      <c r="K50" s="47"/>
      <c r="L50" s="47"/>
      <c r="M50" s="47"/>
      <c r="N50" s="47"/>
      <c r="O50" s="47"/>
      <c r="P50" s="47"/>
      <c r="Q50" s="47"/>
      <c r="R50" s="47"/>
      <c r="S50" s="60"/>
      <c r="T50" s="60"/>
      <c r="U50" s="46">
        <f>SUM(K50:T50)</f>
        <v>0</v>
      </c>
      <c r="V50" s="42" t="str">
        <f>IF(U50=100%,"ok","equals not 100")</f>
        <v>equals not 100</v>
      </c>
      <c r="Y50" s="43">
        <f t="shared" si="19"/>
        <v>0</v>
      </c>
      <c r="Z50" s="43">
        <f t="shared" si="19"/>
        <v>0</v>
      </c>
      <c r="AA50" s="43">
        <f t="shared" si="19"/>
        <v>0</v>
      </c>
      <c r="AB50" s="43">
        <f t="shared" si="19"/>
        <v>0</v>
      </c>
      <c r="AC50" s="43">
        <f t="shared" si="19"/>
        <v>0</v>
      </c>
      <c r="AD50" s="43">
        <f t="shared" si="19"/>
        <v>0</v>
      </c>
      <c r="AE50" s="43">
        <f t="shared" si="19"/>
        <v>0</v>
      </c>
      <c r="AF50" s="43">
        <f t="shared" si="19"/>
        <v>0</v>
      </c>
      <c r="AG50" s="43">
        <f t="shared" si="19"/>
        <v>0</v>
      </c>
      <c r="AH50" s="43">
        <f t="shared" si="19"/>
        <v>0</v>
      </c>
      <c r="AZ50" s="40">
        <f t="shared" si="18"/>
        <v>9999</v>
      </c>
    </row>
    <row r="51" spans="1:52" ht="13.5" customHeight="1">
      <c r="A51" s="1">
        <v>109</v>
      </c>
      <c r="B51" s="3"/>
      <c r="C51" s="3"/>
      <c r="D51" s="3"/>
      <c r="E51" s="3"/>
      <c r="F51" s="3"/>
      <c r="G51" s="3"/>
      <c r="I51" s="3"/>
      <c r="K51" s="3"/>
      <c r="L51" s="3"/>
      <c r="M51" s="3"/>
      <c r="N51" s="3"/>
      <c r="O51" s="3"/>
      <c r="P51" s="3"/>
      <c r="Q51" s="3"/>
      <c r="R51" s="3"/>
      <c r="S51" s="24"/>
      <c r="T51" s="24"/>
      <c r="U51" s="24"/>
      <c r="Y51" s="3"/>
      <c r="Z51" s="3"/>
      <c r="AA51" s="3"/>
      <c r="AB51" s="3"/>
      <c r="AC51" s="3"/>
      <c r="AD51" s="3"/>
      <c r="AE51" s="3"/>
      <c r="AF51" s="3"/>
      <c r="AG51" s="3"/>
      <c r="AH51" s="3"/>
      <c r="AZ51" s="40">
        <f>IF(C51=0,9999,#REF!+1)</f>
        <v>9999</v>
      </c>
    </row>
    <row r="52" spans="1:52" ht="13.5" customHeight="1">
      <c r="A52" s="1">
        <v>110</v>
      </c>
      <c r="B52" s="3"/>
      <c r="C52" s="3"/>
      <c r="D52" s="3"/>
      <c r="E52" s="3"/>
      <c r="F52" s="3"/>
      <c r="G52" s="3"/>
      <c r="I52" s="3"/>
      <c r="K52" s="3"/>
      <c r="L52" s="3"/>
      <c r="M52" s="3"/>
      <c r="N52" s="3"/>
      <c r="O52" s="3"/>
      <c r="P52" s="3"/>
      <c r="Q52" s="3"/>
      <c r="R52" s="3"/>
      <c r="S52" s="24"/>
      <c r="T52" s="24"/>
      <c r="U52" s="24"/>
      <c r="Y52" s="3"/>
      <c r="Z52" s="3"/>
      <c r="AA52" s="3"/>
      <c r="AB52" s="3"/>
      <c r="AC52" s="3"/>
      <c r="AD52" s="3"/>
      <c r="AE52" s="3"/>
      <c r="AF52" s="3"/>
      <c r="AG52" s="3"/>
      <c r="AH52" s="3"/>
      <c r="AZ52" s="40">
        <f aca="true" t="shared" si="20" ref="AZ52:AZ58">IF(C52=0,9999,A51+1)</f>
        <v>9999</v>
      </c>
    </row>
    <row r="53" spans="1:52" ht="13.5" customHeight="1">
      <c r="A53" s="1">
        <v>111</v>
      </c>
      <c r="B53" s="3">
        <f>'production chain'!A53</f>
        <v>500</v>
      </c>
      <c r="C53" s="3" t="str">
        <f>'production chain'!B53</f>
        <v>#</v>
      </c>
      <c r="D53" s="50" t="str">
        <f>'production chain'!C53</f>
        <v>transport (raw materials and purchased packaging)</v>
      </c>
      <c r="E53" s="3"/>
      <c r="F53" s="3"/>
      <c r="G53" s="3"/>
      <c r="I53" s="63">
        <f>'production chain'!I53</f>
        <v>0</v>
      </c>
      <c r="J53" s="45" t="str">
        <f>'production chain'!J53</f>
        <v>kg</v>
      </c>
      <c r="K53" s="50" t="str">
        <f>D53</f>
        <v>transport (raw materials and purchased packaging)</v>
      </c>
      <c r="L53" s="3"/>
      <c r="M53" s="3"/>
      <c r="N53" s="3"/>
      <c r="O53" s="3"/>
      <c r="P53" s="3"/>
      <c r="Q53" s="3"/>
      <c r="R53" s="3"/>
      <c r="S53" s="3"/>
      <c r="T53" s="3"/>
      <c r="U53" s="3"/>
      <c r="Y53" s="50" t="str">
        <f>D53</f>
        <v>transport (raw materials and purchased packaging)</v>
      </c>
      <c r="Z53" s="3"/>
      <c r="AA53" s="3"/>
      <c r="AB53" s="3"/>
      <c r="AC53" s="3"/>
      <c r="AD53" s="3"/>
      <c r="AE53" s="3"/>
      <c r="AF53" s="3"/>
      <c r="AG53" s="3"/>
      <c r="AH53" s="3"/>
      <c r="AZ53" s="40">
        <f t="shared" si="20"/>
        <v>111</v>
      </c>
    </row>
    <row r="54" spans="1:52" ht="13.5" customHeight="1">
      <c r="A54" s="1">
        <v>112</v>
      </c>
      <c r="B54" s="3">
        <f>'production chain'!A54</f>
        <v>501</v>
      </c>
      <c r="C54" s="3">
        <f>'production chain'!B54</f>
        <v>0</v>
      </c>
      <c r="D54" s="3" t="str">
        <f>'production chain'!C54</f>
        <v> - </v>
      </c>
      <c r="E54" s="3" t="str">
        <f>'production chain'!D54</f>
        <v> - </v>
      </c>
      <c r="F54" s="3">
        <f>'production chain'!E54</f>
        <v>0</v>
      </c>
      <c r="G54" s="3" t="str">
        <f>'production chain'!IU54</f>
        <v> - </v>
      </c>
      <c r="I54" s="51">
        <f>'production chain'!I54</f>
        <v>0</v>
      </c>
      <c r="J54" s="45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66">
        <f>SUM(K54:T54)</f>
        <v>0</v>
      </c>
      <c r="V54" s="42" t="str">
        <f>IF(U54=100%,"ok","equals not 100")</f>
        <v>equals not 100</v>
      </c>
      <c r="Y54" s="43">
        <f aca="true" t="shared" si="21" ref="Y54:AH58">K54*$I54</f>
        <v>0</v>
      </c>
      <c r="Z54" s="43">
        <f t="shared" si="21"/>
        <v>0</v>
      </c>
      <c r="AA54" s="43">
        <f t="shared" si="21"/>
        <v>0</v>
      </c>
      <c r="AB54" s="43">
        <f t="shared" si="21"/>
        <v>0</v>
      </c>
      <c r="AC54" s="43">
        <f t="shared" si="21"/>
        <v>0</v>
      </c>
      <c r="AD54" s="43">
        <f t="shared" si="21"/>
        <v>0</v>
      </c>
      <c r="AE54" s="43">
        <f t="shared" si="21"/>
        <v>0</v>
      </c>
      <c r="AF54" s="43">
        <f t="shared" si="21"/>
        <v>0</v>
      </c>
      <c r="AG54" s="43">
        <f t="shared" si="21"/>
        <v>0</v>
      </c>
      <c r="AH54" s="43">
        <f t="shared" si="21"/>
        <v>0</v>
      </c>
      <c r="AZ54" s="40">
        <f t="shared" si="20"/>
        <v>9999</v>
      </c>
    </row>
    <row r="55" spans="1:52" ht="13.5" customHeight="1">
      <c r="A55" s="1">
        <v>113</v>
      </c>
      <c r="B55" s="3">
        <f>'production chain'!A55</f>
        <v>502</v>
      </c>
      <c r="C55" s="3">
        <f>'production chain'!B55</f>
        <v>0</v>
      </c>
      <c r="D55" s="3" t="str">
        <f>'production chain'!C55</f>
        <v> - </v>
      </c>
      <c r="E55" s="3" t="str">
        <f>'production chain'!D55</f>
        <v> - </v>
      </c>
      <c r="F55" s="3">
        <f>'production chain'!E55</f>
        <v>0</v>
      </c>
      <c r="G55" s="3" t="str">
        <f>'production chain'!IU55</f>
        <v> - </v>
      </c>
      <c r="I55" s="51">
        <f>'production chain'!I55</f>
        <v>0</v>
      </c>
      <c r="J55" s="45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66">
        <f>SUM(K55:T55)</f>
        <v>0</v>
      </c>
      <c r="V55" s="42" t="str">
        <f>IF(U55=100%,"ok","equals not 100")</f>
        <v>equals not 100</v>
      </c>
      <c r="Y55" s="43">
        <f t="shared" si="21"/>
        <v>0</v>
      </c>
      <c r="Z55" s="43">
        <f t="shared" si="21"/>
        <v>0</v>
      </c>
      <c r="AA55" s="43">
        <f t="shared" si="21"/>
        <v>0</v>
      </c>
      <c r="AB55" s="43">
        <f t="shared" si="21"/>
        <v>0</v>
      </c>
      <c r="AC55" s="43">
        <f t="shared" si="21"/>
        <v>0</v>
      </c>
      <c r="AD55" s="43">
        <f t="shared" si="21"/>
        <v>0</v>
      </c>
      <c r="AE55" s="43">
        <f t="shared" si="21"/>
        <v>0</v>
      </c>
      <c r="AF55" s="43">
        <f t="shared" si="21"/>
        <v>0</v>
      </c>
      <c r="AG55" s="43">
        <f t="shared" si="21"/>
        <v>0</v>
      </c>
      <c r="AH55" s="43">
        <f t="shared" si="21"/>
        <v>0</v>
      </c>
      <c r="AZ55" s="40">
        <f t="shared" si="20"/>
        <v>9999</v>
      </c>
    </row>
    <row r="56" spans="1:52" ht="13.5" customHeight="1">
      <c r="A56" s="1">
        <v>114</v>
      </c>
      <c r="B56" s="3">
        <f>'production chain'!A56</f>
        <v>503</v>
      </c>
      <c r="C56" s="3">
        <f>'production chain'!B56</f>
        <v>0</v>
      </c>
      <c r="D56" s="3" t="str">
        <f>'production chain'!C56</f>
        <v> - </v>
      </c>
      <c r="E56" s="3" t="str">
        <f>'production chain'!D56</f>
        <v> - </v>
      </c>
      <c r="F56" s="3">
        <f>'production chain'!E56</f>
        <v>0</v>
      </c>
      <c r="G56" s="3" t="str">
        <f>'production chain'!IU56</f>
        <v> - </v>
      </c>
      <c r="I56" s="51">
        <f>'production chain'!I56</f>
        <v>0</v>
      </c>
      <c r="J56" s="45"/>
      <c r="K56" s="47"/>
      <c r="L56" s="47"/>
      <c r="M56" s="47"/>
      <c r="N56" s="47"/>
      <c r="O56" s="47"/>
      <c r="P56" s="47"/>
      <c r="Q56" s="47"/>
      <c r="R56" s="47"/>
      <c r="S56" s="60"/>
      <c r="T56" s="60"/>
      <c r="U56" s="46">
        <f>SUM(K56:T56)</f>
        <v>0</v>
      </c>
      <c r="V56" s="42" t="str">
        <f>IF(U56=100%,"ok","equals not 100")</f>
        <v>equals not 100</v>
      </c>
      <c r="Y56" s="43">
        <f t="shared" si="21"/>
        <v>0</v>
      </c>
      <c r="Z56" s="43">
        <f t="shared" si="21"/>
        <v>0</v>
      </c>
      <c r="AA56" s="43">
        <f t="shared" si="21"/>
        <v>0</v>
      </c>
      <c r="AB56" s="43">
        <f t="shared" si="21"/>
        <v>0</v>
      </c>
      <c r="AC56" s="43">
        <f t="shared" si="21"/>
        <v>0</v>
      </c>
      <c r="AD56" s="43">
        <f t="shared" si="21"/>
        <v>0</v>
      </c>
      <c r="AE56" s="43">
        <f t="shared" si="21"/>
        <v>0</v>
      </c>
      <c r="AF56" s="43">
        <f t="shared" si="21"/>
        <v>0</v>
      </c>
      <c r="AG56" s="43">
        <f t="shared" si="21"/>
        <v>0</v>
      </c>
      <c r="AH56" s="43">
        <f t="shared" si="21"/>
        <v>0</v>
      </c>
      <c r="AZ56" s="40">
        <f t="shared" si="20"/>
        <v>9999</v>
      </c>
    </row>
    <row r="57" spans="1:52" ht="13.5" customHeight="1">
      <c r="A57" s="1">
        <v>115</v>
      </c>
      <c r="B57" s="3">
        <f>'production chain'!A57</f>
        <v>504</v>
      </c>
      <c r="C57" s="3">
        <f>'production chain'!B57</f>
        <v>0</v>
      </c>
      <c r="D57" s="3" t="str">
        <f>'production chain'!C57</f>
        <v> - </v>
      </c>
      <c r="E57" s="3" t="str">
        <f>'production chain'!D57</f>
        <v> - </v>
      </c>
      <c r="F57" s="3">
        <f>'production chain'!E57</f>
        <v>0</v>
      </c>
      <c r="G57" s="3" t="str">
        <f>'production chain'!IU57</f>
        <v> - </v>
      </c>
      <c r="I57" s="51">
        <f>'production chain'!I57</f>
        <v>0</v>
      </c>
      <c r="J57" s="45"/>
      <c r="K57" s="47"/>
      <c r="L57" s="47"/>
      <c r="M57" s="47"/>
      <c r="N57" s="47"/>
      <c r="O57" s="47"/>
      <c r="P57" s="47"/>
      <c r="Q57" s="47"/>
      <c r="R57" s="47"/>
      <c r="S57" s="60"/>
      <c r="T57" s="60"/>
      <c r="U57" s="46">
        <f>SUM(K57:T57)</f>
        <v>0</v>
      </c>
      <c r="V57" s="42" t="str">
        <f>IF(U57=100%,"ok","equals not 100")</f>
        <v>equals not 100</v>
      </c>
      <c r="Y57" s="43">
        <f t="shared" si="21"/>
        <v>0</v>
      </c>
      <c r="Z57" s="43">
        <f t="shared" si="21"/>
        <v>0</v>
      </c>
      <c r="AA57" s="43">
        <f t="shared" si="21"/>
        <v>0</v>
      </c>
      <c r="AB57" s="43">
        <f t="shared" si="21"/>
        <v>0</v>
      </c>
      <c r="AC57" s="43">
        <f t="shared" si="21"/>
        <v>0</v>
      </c>
      <c r="AD57" s="43">
        <f t="shared" si="21"/>
        <v>0</v>
      </c>
      <c r="AE57" s="43">
        <f t="shared" si="21"/>
        <v>0</v>
      </c>
      <c r="AF57" s="43">
        <f t="shared" si="21"/>
        <v>0</v>
      </c>
      <c r="AG57" s="43">
        <f t="shared" si="21"/>
        <v>0</v>
      </c>
      <c r="AH57" s="43">
        <f t="shared" si="21"/>
        <v>0</v>
      </c>
      <c r="AZ57" s="40">
        <f t="shared" si="20"/>
        <v>9999</v>
      </c>
    </row>
    <row r="58" spans="1:52" ht="13.5" customHeight="1">
      <c r="A58" s="1">
        <v>116</v>
      </c>
      <c r="B58" s="3">
        <f>'production chain'!A58</f>
        <v>505</v>
      </c>
      <c r="C58" s="3">
        <f>'production chain'!B58</f>
        <v>0</v>
      </c>
      <c r="D58" s="3" t="str">
        <f>'production chain'!C58</f>
        <v> - </v>
      </c>
      <c r="E58" s="3" t="str">
        <f>'production chain'!D58</f>
        <v> - </v>
      </c>
      <c r="F58" s="3">
        <f>'production chain'!E58</f>
        <v>0</v>
      </c>
      <c r="G58" s="3" t="str">
        <f>'production chain'!IU58</f>
        <v> - </v>
      </c>
      <c r="I58" s="51">
        <f>'production chain'!I58</f>
        <v>0</v>
      </c>
      <c r="J58" s="45"/>
      <c r="K58" s="47"/>
      <c r="L58" s="47"/>
      <c r="M58" s="47"/>
      <c r="N58" s="47"/>
      <c r="O58" s="47"/>
      <c r="P58" s="47"/>
      <c r="Q58" s="47"/>
      <c r="R58" s="47"/>
      <c r="S58" s="60"/>
      <c r="T58" s="60"/>
      <c r="U58" s="46">
        <f>SUM(K58:T58)</f>
        <v>0</v>
      </c>
      <c r="V58" s="42" t="str">
        <f>IF(U58=100%,"ok","equals not 100")</f>
        <v>equals not 100</v>
      </c>
      <c r="Y58" s="43">
        <f t="shared" si="21"/>
        <v>0</v>
      </c>
      <c r="Z58" s="43">
        <f t="shared" si="21"/>
        <v>0</v>
      </c>
      <c r="AA58" s="43">
        <f t="shared" si="21"/>
        <v>0</v>
      </c>
      <c r="AB58" s="43">
        <f t="shared" si="21"/>
        <v>0</v>
      </c>
      <c r="AC58" s="43">
        <f t="shared" si="21"/>
        <v>0</v>
      </c>
      <c r="AD58" s="43">
        <f t="shared" si="21"/>
        <v>0</v>
      </c>
      <c r="AE58" s="43">
        <f t="shared" si="21"/>
        <v>0</v>
      </c>
      <c r="AF58" s="43">
        <f t="shared" si="21"/>
        <v>0</v>
      </c>
      <c r="AG58" s="43">
        <f t="shared" si="21"/>
        <v>0</v>
      </c>
      <c r="AH58" s="43">
        <f t="shared" si="21"/>
        <v>0</v>
      </c>
      <c r="AZ58" s="40">
        <f t="shared" si="20"/>
        <v>9999</v>
      </c>
    </row>
    <row r="59" spans="1:52" ht="13.5" customHeight="1">
      <c r="A59" s="1">
        <v>132</v>
      </c>
      <c r="B59" s="3"/>
      <c r="C59" s="3"/>
      <c r="D59" s="3"/>
      <c r="E59" s="3"/>
      <c r="F59" s="3"/>
      <c r="G59" s="3"/>
      <c r="I59" s="51"/>
      <c r="J59" s="45"/>
      <c r="K59" s="3"/>
      <c r="L59" s="3"/>
      <c r="M59" s="3"/>
      <c r="N59" s="3"/>
      <c r="O59" s="3"/>
      <c r="P59" s="3"/>
      <c r="Q59" s="3"/>
      <c r="R59" s="3"/>
      <c r="S59" s="24"/>
      <c r="T59" s="24"/>
      <c r="U59" s="24"/>
      <c r="Y59" s="3"/>
      <c r="Z59" s="3"/>
      <c r="AA59" s="3"/>
      <c r="AB59" s="3"/>
      <c r="AC59" s="3"/>
      <c r="AD59" s="3"/>
      <c r="AE59" s="3"/>
      <c r="AF59" s="3"/>
      <c r="AG59" s="3"/>
      <c r="AH59" s="3"/>
      <c r="AZ59" s="40">
        <f>IF(C59=0,9999,#REF!+1)</f>
        <v>9999</v>
      </c>
    </row>
    <row r="60" spans="1:52" ht="13.5" customHeight="1">
      <c r="A60" s="1">
        <v>133</v>
      </c>
      <c r="B60" s="3"/>
      <c r="C60" s="3"/>
      <c r="D60" s="3"/>
      <c r="E60" s="3"/>
      <c r="F60" s="3"/>
      <c r="G60" s="3"/>
      <c r="I60" s="51"/>
      <c r="J60" s="45"/>
      <c r="K60" s="3"/>
      <c r="L60" s="3"/>
      <c r="M60" s="3"/>
      <c r="N60" s="3"/>
      <c r="O60" s="3"/>
      <c r="P60" s="3"/>
      <c r="Q60" s="3"/>
      <c r="R60" s="3"/>
      <c r="S60" s="24"/>
      <c r="T60" s="24"/>
      <c r="U60" s="24"/>
      <c r="Y60" s="3"/>
      <c r="Z60" s="3"/>
      <c r="AA60" s="3"/>
      <c r="AB60" s="3"/>
      <c r="AC60" s="3"/>
      <c r="AD60" s="3"/>
      <c r="AE60" s="3"/>
      <c r="AF60" s="3"/>
      <c r="AG60" s="3"/>
      <c r="AH60" s="3"/>
      <c r="AZ60" s="40">
        <f aca="true" t="shared" si="22" ref="AZ60:AZ66">IF(C60=0,9999,A59+1)</f>
        <v>9999</v>
      </c>
    </row>
    <row r="61" spans="1:52" ht="13.5" customHeight="1">
      <c r="A61" s="1">
        <v>134</v>
      </c>
      <c r="B61" s="3">
        <f>'production chain'!A61</f>
        <v>600</v>
      </c>
      <c r="C61" s="3" t="str">
        <f>'production chain'!B61</f>
        <v>#</v>
      </c>
      <c r="D61" s="50" t="str">
        <f>'production chain'!C61</f>
        <v>own transport &amp; business travels</v>
      </c>
      <c r="E61" s="3"/>
      <c r="F61" s="3"/>
      <c r="G61" s="3"/>
      <c r="I61" s="63">
        <f>'production chain'!I61</f>
        <v>0</v>
      </c>
      <c r="J61" s="45" t="str">
        <f>'production chain'!J61</f>
        <v>kg</v>
      </c>
      <c r="K61" s="50" t="str">
        <f>D61</f>
        <v>own transport &amp; business travels</v>
      </c>
      <c r="L61" s="3"/>
      <c r="M61" s="3"/>
      <c r="N61" s="3"/>
      <c r="O61" s="3"/>
      <c r="P61" s="3"/>
      <c r="Q61" s="3"/>
      <c r="R61" s="3"/>
      <c r="S61" s="3"/>
      <c r="T61" s="3"/>
      <c r="U61" s="3"/>
      <c r="Y61" s="50" t="str">
        <f>D61</f>
        <v>own transport &amp; business travels</v>
      </c>
      <c r="Z61" s="3"/>
      <c r="AA61" s="3"/>
      <c r="AB61" s="3"/>
      <c r="AC61" s="3"/>
      <c r="AD61" s="3"/>
      <c r="AE61" s="3"/>
      <c r="AF61" s="3"/>
      <c r="AG61" s="3"/>
      <c r="AH61" s="3"/>
      <c r="AZ61" s="40">
        <f t="shared" si="22"/>
        <v>134</v>
      </c>
    </row>
    <row r="62" spans="1:52" ht="13.5" customHeight="1">
      <c r="A62" s="1">
        <v>135</v>
      </c>
      <c r="B62" s="3">
        <f>'production chain'!A62</f>
        <v>601</v>
      </c>
      <c r="C62" s="3">
        <f>'production chain'!B62</f>
        <v>0</v>
      </c>
      <c r="D62" s="3" t="str">
        <f>'production chain'!C62</f>
        <v> - </v>
      </c>
      <c r="E62" s="3" t="str">
        <f>'production chain'!D62</f>
        <v> - </v>
      </c>
      <c r="F62" s="3">
        <f>'production chain'!E62</f>
        <v>0</v>
      </c>
      <c r="G62" s="3" t="str">
        <f>'production chain'!F62</f>
        <v> - </v>
      </c>
      <c r="I62" s="51">
        <f>'production chain'!I62</f>
        <v>0</v>
      </c>
      <c r="J62" s="45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66">
        <f>SUM(K62:T62)</f>
        <v>0</v>
      </c>
      <c r="V62" s="42" t="str">
        <f>IF(U62=100%,"ok","equals not 100")</f>
        <v>equals not 100</v>
      </c>
      <c r="Y62" s="43">
        <f aca="true" t="shared" si="23" ref="Y62:AH66">K62*$I62</f>
        <v>0</v>
      </c>
      <c r="Z62" s="43">
        <f t="shared" si="23"/>
        <v>0</v>
      </c>
      <c r="AA62" s="43">
        <f t="shared" si="23"/>
        <v>0</v>
      </c>
      <c r="AB62" s="43">
        <f t="shared" si="23"/>
        <v>0</v>
      </c>
      <c r="AC62" s="43">
        <f t="shared" si="23"/>
        <v>0</v>
      </c>
      <c r="AD62" s="43">
        <f t="shared" si="23"/>
        <v>0</v>
      </c>
      <c r="AE62" s="43">
        <f t="shared" si="23"/>
        <v>0</v>
      </c>
      <c r="AF62" s="43">
        <f t="shared" si="23"/>
        <v>0</v>
      </c>
      <c r="AG62" s="43">
        <f t="shared" si="23"/>
        <v>0</v>
      </c>
      <c r="AH62" s="43">
        <f t="shared" si="23"/>
        <v>0</v>
      </c>
      <c r="AZ62" s="40">
        <f t="shared" si="22"/>
        <v>9999</v>
      </c>
    </row>
    <row r="63" spans="1:52" ht="13.5" customHeight="1">
      <c r="A63" s="1">
        <v>136</v>
      </c>
      <c r="B63" s="3">
        <f>'production chain'!A63</f>
        <v>602</v>
      </c>
      <c r="C63" s="3">
        <f>'production chain'!B63</f>
        <v>0</v>
      </c>
      <c r="D63" s="3" t="str">
        <f>'production chain'!C63</f>
        <v> - </v>
      </c>
      <c r="E63" s="3" t="str">
        <f>'production chain'!D63</f>
        <v> - </v>
      </c>
      <c r="F63" s="3">
        <f>'production chain'!E63</f>
        <v>0</v>
      </c>
      <c r="G63" s="3" t="str">
        <f>'production chain'!F63</f>
        <v> - </v>
      </c>
      <c r="I63" s="51">
        <f>'production chain'!I63</f>
        <v>0</v>
      </c>
      <c r="J63" s="45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66">
        <f>SUM(K63:T63)</f>
        <v>0</v>
      </c>
      <c r="V63" s="42" t="str">
        <f>IF(U63=100%,"ok","equals not 100")</f>
        <v>equals not 100</v>
      </c>
      <c r="Y63" s="43">
        <f t="shared" si="23"/>
        <v>0</v>
      </c>
      <c r="Z63" s="43">
        <f t="shared" si="23"/>
        <v>0</v>
      </c>
      <c r="AA63" s="43">
        <f t="shared" si="23"/>
        <v>0</v>
      </c>
      <c r="AB63" s="43">
        <f t="shared" si="23"/>
        <v>0</v>
      </c>
      <c r="AC63" s="43">
        <f t="shared" si="23"/>
        <v>0</v>
      </c>
      <c r="AD63" s="43">
        <f t="shared" si="23"/>
        <v>0</v>
      </c>
      <c r="AE63" s="43">
        <f t="shared" si="23"/>
        <v>0</v>
      </c>
      <c r="AF63" s="43">
        <f t="shared" si="23"/>
        <v>0</v>
      </c>
      <c r="AG63" s="43">
        <f t="shared" si="23"/>
        <v>0</v>
      </c>
      <c r="AH63" s="43">
        <f t="shared" si="23"/>
        <v>0</v>
      </c>
      <c r="AZ63" s="40">
        <f t="shared" si="22"/>
        <v>9999</v>
      </c>
    </row>
    <row r="64" spans="1:52" ht="13.5" customHeight="1">
      <c r="A64" s="1">
        <v>137</v>
      </c>
      <c r="B64" s="3">
        <f>'production chain'!A64</f>
        <v>603</v>
      </c>
      <c r="C64" s="3">
        <f>'production chain'!B64</f>
        <v>0</v>
      </c>
      <c r="D64" s="3" t="str">
        <f>'production chain'!C64</f>
        <v> - </v>
      </c>
      <c r="E64" s="3" t="str">
        <f>'production chain'!D64</f>
        <v> - </v>
      </c>
      <c r="F64" s="3">
        <f>'production chain'!E64</f>
        <v>0</v>
      </c>
      <c r="G64" s="3" t="str">
        <f>'production chain'!F64</f>
        <v> - </v>
      </c>
      <c r="I64" s="51">
        <f>'production chain'!I64</f>
        <v>0</v>
      </c>
      <c r="J64" s="45"/>
      <c r="K64" s="47"/>
      <c r="L64" s="47"/>
      <c r="M64" s="47"/>
      <c r="N64" s="47"/>
      <c r="O64" s="47"/>
      <c r="P64" s="47"/>
      <c r="Q64" s="47"/>
      <c r="R64" s="47"/>
      <c r="S64" s="60"/>
      <c r="T64" s="60"/>
      <c r="U64" s="46">
        <f>SUM(K64:T64)</f>
        <v>0</v>
      </c>
      <c r="V64" s="42" t="str">
        <f>IF(U64=100%,"ok","equals not 100")</f>
        <v>equals not 100</v>
      </c>
      <c r="Y64" s="43">
        <f t="shared" si="23"/>
        <v>0</v>
      </c>
      <c r="Z64" s="43">
        <f t="shared" si="23"/>
        <v>0</v>
      </c>
      <c r="AA64" s="43">
        <f t="shared" si="23"/>
        <v>0</v>
      </c>
      <c r="AB64" s="43">
        <f t="shared" si="23"/>
        <v>0</v>
      </c>
      <c r="AC64" s="43">
        <f t="shared" si="23"/>
        <v>0</v>
      </c>
      <c r="AD64" s="43">
        <f t="shared" si="23"/>
        <v>0</v>
      </c>
      <c r="AE64" s="43">
        <f t="shared" si="23"/>
        <v>0</v>
      </c>
      <c r="AF64" s="43">
        <f t="shared" si="23"/>
        <v>0</v>
      </c>
      <c r="AG64" s="43">
        <f t="shared" si="23"/>
        <v>0</v>
      </c>
      <c r="AH64" s="43">
        <f t="shared" si="23"/>
        <v>0</v>
      </c>
      <c r="AZ64" s="40">
        <f t="shared" si="22"/>
        <v>9999</v>
      </c>
    </row>
    <row r="65" spans="1:52" ht="13.5" customHeight="1">
      <c r="A65" s="1">
        <v>138</v>
      </c>
      <c r="B65" s="3">
        <f>'production chain'!A65</f>
        <v>604</v>
      </c>
      <c r="C65" s="3">
        <f>'production chain'!B65</f>
        <v>0</v>
      </c>
      <c r="D65" s="3" t="str">
        <f>'production chain'!C65</f>
        <v> - </v>
      </c>
      <c r="E65" s="3" t="str">
        <f>'production chain'!D65</f>
        <v> - </v>
      </c>
      <c r="F65" s="3">
        <f>'production chain'!E65</f>
        <v>0</v>
      </c>
      <c r="G65" s="3" t="str">
        <f>'production chain'!F65</f>
        <v> - </v>
      </c>
      <c r="I65" s="51">
        <f>'production chain'!I65</f>
        <v>0</v>
      </c>
      <c r="J65" s="45"/>
      <c r="K65" s="47"/>
      <c r="L65" s="47"/>
      <c r="M65" s="47"/>
      <c r="N65" s="47"/>
      <c r="O65" s="47"/>
      <c r="P65" s="47"/>
      <c r="Q65" s="47"/>
      <c r="R65" s="47"/>
      <c r="S65" s="60"/>
      <c r="T65" s="60"/>
      <c r="U65" s="46">
        <f>SUM(K65:T65)</f>
        <v>0</v>
      </c>
      <c r="V65" s="42" t="str">
        <f>IF(U65=100%,"ok","equals not 100")</f>
        <v>equals not 100</v>
      </c>
      <c r="Y65" s="43">
        <f t="shared" si="23"/>
        <v>0</v>
      </c>
      <c r="Z65" s="43">
        <f t="shared" si="23"/>
        <v>0</v>
      </c>
      <c r="AA65" s="43">
        <f t="shared" si="23"/>
        <v>0</v>
      </c>
      <c r="AB65" s="43">
        <f t="shared" si="23"/>
        <v>0</v>
      </c>
      <c r="AC65" s="43">
        <f t="shared" si="23"/>
        <v>0</v>
      </c>
      <c r="AD65" s="43">
        <f t="shared" si="23"/>
        <v>0</v>
      </c>
      <c r="AE65" s="43">
        <f t="shared" si="23"/>
        <v>0</v>
      </c>
      <c r="AF65" s="43">
        <f t="shared" si="23"/>
        <v>0</v>
      </c>
      <c r="AG65" s="43">
        <f t="shared" si="23"/>
        <v>0</v>
      </c>
      <c r="AH65" s="43">
        <f t="shared" si="23"/>
        <v>0</v>
      </c>
      <c r="AZ65" s="40">
        <f t="shared" si="22"/>
        <v>9999</v>
      </c>
    </row>
    <row r="66" spans="1:52" ht="13.5" customHeight="1">
      <c r="A66" s="1">
        <v>139</v>
      </c>
      <c r="B66" s="3">
        <f>'production chain'!A66</f>
        <v>605</v>
      </c>
      <c r="C66" s="3">
        <f>'production chain'!B66</f>
        <v>0</v>
      </c>
      <c r="D66" s="3" t="str">
        <f>'production chain'!C66</f>
        <v> - </v>
      </c>
      <c r="E66" s="3" t="str">
        <f>'production chain'!D66</f>
        <v> - </v>
      </c>
      <c r="F66" s="3">
        <f>'production chain'!E66</f>
        <v>0</v>
      </c>
      <c r="G66" s="3" t="str">
        <f>'production chain'!F66</f>
        <v> - </v>
      </c>
      <c r="I66" s="51">
        <f>'production chain'!I66</f>
        <v>0</v>
      </c>
      <c r="J66" s="45"/>
      <c r="K66" s="47"/>
      <c r="L66" s="47"/>
      <c r="M66" s="47"/>
      <c r="N66" s="47"/>
      <c r="O66" s="47"/>
      <c r="P66" s="47"/>
      <c r="Q66" s="47"/>
      <c r="R66" s="47"/>
      <c r="S66" s="60"/>
      <c r="T66" s="60"/>
      <c r="U66" s="46">
        <f>SUM(K66:T66)</f>
        <v>0</v>
      </c>
      <c r="V66" s="42" t="str">
        <f>IF(U66=100%,"ok","equals not 100")</f>
        <v>equals not 100</v>
      </c>
      <c r="Y66" s="43">
        <f t="shared" si="23"/>
        <v>0</v>
      </c>
      <c r="Z66" s="43">
        <f t="shared" si="23"/>
        <v>0</v>
      </c>
      <c r="AA66" s="43">
        <f t="shared" si="23"/>
        <v>0</v>
      </c>
      <c r="AB66" s="43">
        <f t="shared" si="23"/>
        <v>0</v>
      </c>
      <c r="AC66" s="43">
        <f t="shared" si="23"/>
        <v>0</v>
      </c>
      <c r="AD66" s="43">
        <f t="shared" si="23"/>
        <v>0</v>
      </c>
      <c r="AE66" s="43">
        <f t="shared" si="23"/>
        <v>0</v>
      </c>
      <c r="AF66" s="43">
        <f t="shared" si="23"/>
        <v>0</v>
      </c>
      <c r="AG66" s="43">
        <f t="shared" si="23"/>
        <v>0</v>
      </c>
      <c r="AH66" s="43">
        <f t="shared" si="23"/>
        <v>0</v>
      </c>
      <c r="AZ66" s="40">
        <f t="shared" si="22"/>
        <v>9999</v>
      </c>
    </row>
    <row r="67" spans="1:52" ht="13.5" customHeight="1">
      <c r="A67" s="1">
        <v>155</v>
      </c>
      <c r="B67" s="3"/>
      <c r="C67" s="3"/>
      <c r="D67" s="3"/>
      <c r="E67" s="3"/>
      <c r="F67" s="3"/>
      <c r="G67" s="3"/>
      <c r="I67" s="51"/>
      <c r="J67" s="45"/>
      <c r="K67" s="3"/>
      <c r="L67" s="3"/>
      <c r="M67" s="3"/>
      <c r="N67" s="3"/>
      <c r="O67" s="3"/>
      <c r="P67" s="3"/>
      <c r="Q67" s="3"/>
      <c r="R67" s="3"/>
      <c r="S67" s="24"/>
      <c r="T67" s="24"/>
      <c r="U67" s="24"/>
      <c r="Y67" s="3"/>
      <c r="Z67" s="3"/>
      <c r="AA67" s="3"/>
      <c r="AB67" s="3"/>
      <c r="AC67" s="3"/>
      <c r="AD67" s="3"/>
      <c r="AE67" s="3"/>
      <c r="AF67" s="3"/>
      <c r="AG67" s="3"/>
      <c r="AH67" s="3"/>
      <c r="AZ67" s="40">
        <f>IF(C67=0,9999,#REF!+1)</f>
        <v>9999</v>
      </c>
    </row>
    <row r="68" spans="1:52" ht="13.5" customHeight="1">
      <c r="A68" s="1">
        <v>156</v>
      </c>
      <c r="B68" s="3"/>
      <c r="C68" s="3"/>
      <c r="D68" s="3"/>
      <c r="E68" s="3"/>
      <c r="F68" s="3"/>
      <c r="G68" s="3"/>
      <c r="I68" s="51"/>
      <c r="J68" s="45"/>
      <c r="K68" s="3"/>
      <c r="L68" s="3"/>
      <c r="M68" s="3"/>
      <c r="N68" s="3"/>
      <c r="O68" s="3"/>
      <c r="P68" s="3"/>
      <c r="Q68" s="3"/>
      <c r="R68" s="3"/>
      <c r="S68" s="24"/>
      <c r="T68" s="24"/>
      <c r="U68" s="24"/>
      <c r="Y68" s="3"/>
      <c r="Z68" s="3"/>
      <c r="AA68" s="3"/>
      <c r="AB68" s="3"/>
      <c r="AC68" s="3"/>
      <c r="AD68" s="3"/>
      <c r="AE68" s="3"/>
      <c r="AF68" s="3"/>
      <c r="AG68" s="3"/>
      <c r="AH68" s="3"/>
      <c r="AZ68" s="40">
        <f aca="true" t="shared" si="24" ref="AZ68:AZ74">IF(C68=0,9999,A67+1)</f>
        <v>9999</v>
      </c>
    </row>
    <row r="69" spans="1:52" ht="13.5" customHeight="1">
      <c r="A69" s="1">
        <v>157</v>
      </c>
      <c r="B69" s="3">
        <f>'production chain'!A69</f>
        <v>700</v>
      </c>
      <c r="C69" s="3" t="str">
        <f>'production chain'!B69</f>
        <v>#</v>
      </c>
      <c r="D69" s="50" t="str">
        <f>'production chain'!C69</f>
        <v>commuting</v>
      </c>
      <c r="E69" s="3"/>
      <c r="F69" s="3"/>
      <c r="G69" s="3"/>
      <c r="I69" s="63">
        <f>'production chain'!I69</f>
        <v>0</v>
      </c>
      <c r="J69" s="45" t="str">
        <f>'production chain'!J69</f>
        <v>kg</v>
      </c>
      <c r="K69" s="50" t="str">
        <f>D69</f>
        <v>commuting</v>
      </c>
      <c r="L69" s="3"/>
      <c r="M69" s="3"/>
      <c r="N69" s="3"/>
      <c r="O69" s="3"/>
      <c r="P69" s="3"/>
      <c r="Q69" s="3"/>
      <c r="R69" s="3"/>
      <c r="S69" s="3"/>
      <c r="T69" s="3"/>
      <c r="U69" s="3"/>
      <c r="Y69" s="50" t="str">
        <f>D69</f>
        <v>commuting</v>
      </c>
      <c r="Z69" s="3"/>
      <c r="AA69" s="3"/>
      <c r="AB69" s="3"/>
      <c r="AC69" s="3"/>
      <c r="AD69" s="3"/>
      <c r="AE69" s="3"/>
      <c r="AF69" s="3"/>
      <c r="AG69" s="3"/>
      <c r="AH69" s="3"/>
      <c r="AZ69" s="40">
        <f t="shared" si="24"/>
        <v>157</v>
      </c>
    </row>
    <row r="70" spans="1:52" ht="13.5" customHeight="1">
      <c r="A70" s="1">
        <v>158</v>
      </c>
      <c r="B70" s="3">
        <f>'production chain'!A70</f>
        <v>701</v>
      </c>
      <c r="C70" s="3">
        <f>'production chain'!B70</f>
        <v>0</v>
      </c>
      <c r="D70" s="3" t="str">
        <f>'production chain'!C70</f>
        <v> - </v>
      </c>
      <c r="E70" s="3" t="str">
        <f>'production chain'!D70</f>
        <v> - </v>
      </c>
      <c r="F70" s="3">
        <f>'production chain'!E70</f>
        <v>0</v>
      </c>
      <c r="G70" s="3" t="str">
        <f>'production chain'!F70</f>
        <v> - </v>
      </c>
      <c r="I70" s="51">
        <f>'production chain'!I70</f>
        <v>0</v>
      </c>
      <c r="J70" s="45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66">
        <f>SUM(K70:T70)</f>
        <v>0</v>
      </c>
      <c r="V70" s="42" t="str">
        <f>IF(U70=100%,"ok","equals not 100")</f>
        <v>equals not 100</v>
      </c>
      <c r="Y70" s="43">
        <f aca="true" t="shared" si="25" ref="Y70:AH74">K70*$I70</f>
        <v>0</v>
      </c>
      <c r="Z70" s="43">
        <f t="shared" si="25"/>
        <v>0</v>
      </c>
      <c r="AA70" s="43">
        <f t="shared" si="25"/>
        <v>0</v>
      </c>
      <c r="AB70" s="43">
        <f t="shared" si="25"/>
        <v>0</v>
      </c>
      <c r="AC70" s="43">
        <f t="shared" si="25"/>
        <v>0</v>
      </c>
      <c r="AD70" s="43">
        <f t="shared" si="25"/>
        <v>0</v>
      </c>
      <c r="AE70" s="43">
        <f t="shared" si="25"/>
        <v>0</v>
      </c>
      <c r="AF70" s="43">
        <f t="shared" si="25"/>
        <v>0</v>
      </c>
      <c r="AG70" s="43">
        <f t="shared" si="25"/>
        <v>0</v>
      </c>
      <c r="AH70" s="43">
        <f t="shared" si="25"/>
        <v>0</v>
      </c>
      <c r="AZ70" s="40">
        <f t="shared" si="24"/>
        <v>9999</v>
      </c>
    </row>
    <row r="71" spans="1:52" ht="13.5" customHeight="1">
      <c r="A71" s="1">
        <v>159</v>
      </c>
      <c r="B71" s="3">
        <f>'production chain'!A71</f>
        <v>702</v>
      </c>
      <c r="C71" s="3">
        <f>'production chain'!B71</f>
        <v>0</v>
      </c>
      <c r="D71" s="3" t="str">
        <f>'production chain'!C71</f>
        <v> - </v>
      </c>
      <c r="E71" s="3" t="str">
        <f>'production chain'!D71</f>
        <v> - </v>
      </c>
      <c r="F71" s="3">
        <f>'production chain'!E71</f>
        <v>0</v>
      </c>
      <c r="G71" s="3" t="str">
        <f>'production chain'!F71</f>
        <v> - </v>
      </c>
      <c r="I71" s="51">
        <f>'production chain'!I71</f>
        <v>0</v>
      </c>
      <c r="J71" s="45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66">
        <f>SUM(K71:T71)</f>
        <v>0</v>
      </c>
      <c r="V71" s="42" t="str">
        <f>IF(U71=100%,"ok","equals not 100")</f>
        <v>equals not 100</v>
      </c>
      <c r="Y71" s="43">
        <f t="shared" si="25"/>
        <v>0</v>
      </c>
      <c r="Z71" s="43">
        <f t="shared" si="25"/>
        <v>0</v>
      </c>
      <c r="AA71" s="43">
        <f t="shared" si="25"/>
        <v>0</v>
      </c>
      <c r="AB71" s="43">
        <f t="shared" si="25"/>
        <v>0</v>
      </c>
      <c r="AC71" s="43">
        <f t="shared" si="25"/>
        <v>0</v>
      </c>
      <c r="AD71" s="43">
        <f t="shared" si="25"/>
        <v>0</v>
      </c>
      <c r="AE71" s="43">
        <f t="shared" si="25"/>
        <v>0</v>
      </c>
      <c r="AF71" s="43">
        <f t="shared" si="25"/>
        <v>0</v>
      </c>
      <c r="AG71" s="43">
        <f t="shared" si="25"/>
        <v>0</v>
      </c>
      <c r="AH71" s="43">
        <f t="shared" si="25"/>
        <v>0</v>
      </c>
      <c r="AZ71" s="40">
        <f t="shared" si="24"/>
        <v>9999</v>
      </c>
    </row>
    <row r="72" spans="1:52" ht="13.5" customHeight="1">
      <c r="A72" s="1">
        <v>160</v>
      </c>
      <c r="B72" s="3">
        <f>'production chain'!A72</f>
        <v>703</v>
      </c>
      <c r="C72" s="3">
        <f>'production chain'!B72</f>
        <v>0</v>
      </c>
      <c r="D72" s="3" t="str">
        <f>'production chain'!C72</f>
        <v> - </v>
      </c>
      <c r="E72" s="3" t="str">
        <f>'production chain'!D72</f>
        <v> - </v>
      </c>
      <c r="F72" s="3">
        <f>'production chain'!E72</f>
        <v>0</v>
      </c>
      <c r="G72" s="3" t="str">
        <f>'production chain'!F72</f>
        <v> - </v>
      </c>
      <c r="I72" s="51">
        <f>'production chain'!I72</f>
        <v>0</v>
      </c>
      <c r="J72" s="45"/>
      <c r="K72" s="47"/>
      <c r="L72" s="47"/>
      <c r="M72" s="47"/>
      <c r="N72" s="47"/>
      <c r="O72" s="47"/>
      <c r="P72" s="47"/>
      <c r="Q72" s="47"/>
      <c r="R72" s="47"/>
      <c r="S72" s="60"/>
      <c r="T72" s="60"/>
      <c r="U72" s="46">
        <f>SUM(K72:T72)</f>
        <v>0</v>
      </c>
      <c r="V72" s="42" t="str">
        <f>IF(U72=100%,"ok","equals not 100")</f>
        <v>equals not 100</v>
      </c>
      <c r="Y72" s="43">
        <f t="shared" si="25"/>
        <v>0</v>
      </c>
      <c r="Z72" s="43">
        <f t="shared" si="25"/>
        <v>0</v>
      </c>
      <c r="AA72" s="43">
        <f t="shared" si="25"/>
        <v>0</v>
      </c>
      <c r="AB72" s="43">
        <f t="shared" si="25"/>
        <v>0</v>
      </c>
      <c r="AC72" s="43">
        <f t="shared" si="25"/>
        <v>0</v>
      </c>
      <c r="AD72" s="43">
        <f t="shared" si="25"/>
        <v>0</v>
      </c>
      <c r="AE72" s="43">
        <f t="shared" si="25"/>
        <v>0</v>
      </c>
      <c r="AF72" s="43">
        <f t="shared" si="25"/>
        <v>0</v>
      </c>
      <c r="AG72" s="43">
        <f t="shared" si="25"/>
        <v>0</v>
      </c>
      <c r="AH72" s="43">
        <f t="shared" si="25"/>
        <v>0</v>
      </c>
      <c r="AZ72" s="40">
        <f t="shared" si="24"/>
        <v>9999</v>
      </c>
    </row>
    <row r="73" spans="1:52" ht="13.5" customHeight="1">
      <c r="A73" s="1">
        <v>161</v>
      </c>
      <c r="B73" s="3">
        <f>'production chain'!A73</f>
        <v>704</v>
      </c>
      <c r="C73" s="3">
        <f>'production chain'!B73</f>
        <v>0</v>
      </c>
      <c r="D73" s="3" t="str">
        <f>'production chain'!C73</f>
        <v> - </v>
      </c>
      <c r="E73" s="3" t="str">
        <f>'production chain'!D73</f>
        <v> - </v>
      </c>
      <c r="F73" s="3">
        <f>'production chain'!E73</f>
        <v>0</v>
      </c>
      <c r="G73" s="3" t="str">
        <f>'production chain'!F73</f>
        <v> - </v>
      </c>
      <c r="I73" s="51">
        <f>'production chain'!I73</f>
        <v>0</v>
      </c>
      <c r="J73" s="45"/>
      <c r="K73" s="47"/>
      <c r="L73" s="47"/>
      <c r="M73" s="47"/>
      <c r="N73" s="47"/>
      <c r="O73" s="47"/>
      <c r="P73" s="47"/>
      <c r="Q73" s="47"/>
      <c r="R73" s="47"/>
      <c r="S73" s="60"/>
      <c r="T73" s="60"/>
      <c r="U73" s="46">
        <f>SUM(K73:T73)</f>
        <v>0</v>
      </c>
      <c r="V73" s="42" t="str">
        <f>IF(U73=100%,"ok","equals not 100")</f>
        <v>equals not 100</v>
      </c>
      <c r="Y73" s="43">
        <f t="shared" si="25"/>
        <v>0</v>
      </c>
      <c r="Z73" s="43">
        <f t="shared" si="25"/>
        <v>0</v>
      </c>
      <c r="AA73" s="43">
        <f t="shared" si="25"/>
        <v>0</v>
      </c>
      <c r="AB73" s="43">
        <f t="shared" si="25"/>
        <v>0</v>
      </c>
      <c r="AC73" s="43">
        <f t="shared" si="25"/>
        <v>0</v>
      </c>
      <c r="AD73" s="43">
        <f t="shared" si="25"/>
        <v>0</v>
      </c>
      <c r="AE73" s="43">
        <f t="shared" si="25"/>
        <v>0</v>
      </c>
      <c r="AF73" s="43">
        <f t="shared" si="25"/>
        <v>0</v>
      </c>
      <c r="AG73" s="43">
        <f t="shared" si="25"/>
        <v>0</v>
      </c>
      <c r="AH73" s="43">
        <f t="shared" si="25"/>
        <v>0</v>
      </c>
      <c r="AZ73" s="40">
        <f t="shared" si="24"/>
        <v>9999</v>
      </c>
    </row>
    <row r="74" spans="1:52" ht="13.5" customHeight="1">
      <c r="A74" s="1">
        <v>162</v>
      </c>
      <c r="B74" s="3">
        <f>'production chain'!A74</f>
        <v>705</v>
      </c>
      <c r="C74" s="3">
        <f>'production chain'!B74</f>
        <v>0</v>
      </c>
      <c r="D74" s="3" t="str">
        <f>'production chain'!C74</f>
        <v> - </v>
      </c>
      <c r="E74" s="3" t="str">
        <f>'production chain'!D74</f>
        <v> - </v>
      </c>
      <c r="F74" s="3">
        <f>'production chain'!E74</f>
        <v>0</v>
      </c>
      <c r="G74" s="3" t="str">
        <f>'production chain'!F74</f>
        <v> - </v>
      </c>
      <c r="I74" s="51">
        <f>'production chain'!I74</f>
        <v>0</v>
      </c>
      <c r="J74" s="45"/>
      <c r="K74" s="47"/>
      <c r="L74" s="47"/>
      <c r="M74" s="47"/>
      <c r="N74" s="47"/>
      <c r="O74" s="47"/>
      <c r="P74" s="47"/>
      <c r="Q74" s="47"/>
      <c r="R74" s="47"/>
      <c r="S74" s="60"/>
      <c r="T74" s="60"/>
      <c r="U74" s="46">
        <f>SUM(K74:T74)</f>
        <v>0</v>
      </c>
      <c r="V74" s="42" t="str">
        <f>IF(U74=100%,"ok","equals not 100")</f>
        <v>equals not 100</v>
      </c>
      <c r="Y74" s="43">
        <f t="shared" si="25"/>
        <v>0</v>
      </c>
      <c r="Z74" s="43">
        <f t="shared" si="25"/>
        <v>0</v>
      </c>
      <c r="AA74" s="43">
        <f t="shared" si="25"/>
        <v>0</v>
      </c>
      <c r="AB74" s="43">
        <f t="shared" si="25"/>
        <v>0</v>
      </c>
      <c r="AC74" s="43">
        <f t="shared" si="25"/>
        <v>0</v>
      </c>
      <c r="AD74" s="43">
        <f t="shared" si="25"/>
        <v>0</v>
      </c>
      <c r="AE74" s="43">
        <f t="shared" si="25"/>
        <v>0</v>
      </c>
      <c r="AF74" s="43">
        <f t="shared" si="25"/>
        <v>0</v>
      </c>
      <c r="AG74" s="43">
        <f t="shared" si="25"/>
        <v>0</v>
      </c>
      <c r="AH74" s="43">
        <f t="shared" si="25"/>
        <v>0</v>
      </c>
      <c r="AZ74" s="40">
        <f t="shared" si="24"/>
        <v>9999</v>
      </c>
    </row>
    <row r="75" spans="1:52" ht="13.5" customHeight="1">
      <c r="A75" s="1">
        <v>173</v>
      </c>
      <c r="B75" s="3"/>
      <c r="C75" s="3"/>
      <c r="D75" s="3"/>
      <c r="E75" s="3"/>
      <c r="F75" s="3"/>
      <c r="G75" s="3"/>
      <c r="I75" s="51"/>
      <c r="J75" s="45"/>
      <c r="K75" s="3"/>
      <c r="L75" s="3"/>
      <c r="M75" s="3"/>
      <c r="N75" s="3"/>
      <c r="O75" s="3"/>
      <c r="P75" s="3"/>
      <c r="Q75" s="3"/>
      <c r="R75" s="3"/>
      <c r="S75" s="24"/>
      <c r="T75" s="24"/>
      <c r="U75" s="24"/>
      <c r="Y75" s="3"/>
      <c r="Z75" s="3"/>
      <c r="AA75" s="3"/>
      <c r="AB75" s="3"/>
      <c r="AC75" s="3"/>
      <c r="AD75" s="3"/>
      <c r="AE75" s="3"/>
      <c r="AF75" s="3"/>
      <c r="AG75" s="3"/>
      <c r="AH75" s="3"/>
      <c r="AZ75" s="40">
        <f>IF(C75=0,9999,#REF!+1)</f>
        <v>9999</v>
      </c>
    </row>
    <row r="76" spans="1:52" ht="13.5" customHeight="1">
      <c r="A76" s="1">
        <v>174</v>
      </c>
      <c r="B76" s="3"/>
      <c r="C76" s="3"/>
      <c r="D76" s="3"/>
      <c r="E76" s="3"/>
      <c r="F76" s="3"/>
      <c r="G76" s="3"/>
      <c r="I76" s="51"/>
      <c r="J76" s="45"/>
      <c r="K76" s="3"/>
      <c r="L76" s="3"/>
      <c r="M76" s="3"/>
      <c r="N76" s="3"/>
      <c r="O76" s="3"/>
      <c r="P76" s="3"/>
      <c r="Q76" s="3"/>
      <c r="R76" s="3"/>
      <c r="S76" s="24"/>
      <c r="T76" s="24"/>
      <c r="U76" s="24"/>
      <c r="Y76" s="3"/>
      <c r="Z76" s="3"/>
      <c r="AA76" s="3"/>
      <c r="AB76" s="3"/>
      <c r="AC76" s="3"/>
      <c r="AD76" s="3"/>
      <c r="AE76" s="3"/>
      <c r="AF76" s="3"/>
      <c r="AG76" s="3"/>
      <c r="AH76" s="3"/>
      <c r="AZ76" s="40">
        <f aca="true" t="shared" si="26" ref="AZ76:AZ87">IF(C76=0,9999,A75+1)</f>
        <v>9999</v>
      </c>
    </row>
    <row r="77" spans="1:52" ht="13.5" customHeight="1">
      <c r="A77" s="1">
        <v>175</v>
      </c>
      <c r="B77" s="3">
        <f>'production chain'!A77</f>
        <v>800</v>
      </c>
      <c r="C77" s="3" t="str">
        <f>'production chain'!B77</f>
        <v>#</v>
      </c>
      <c r="D77" s="50" t="str">
        <f>'production chain'!C77</f>
        <v>office supplies</v>
      </c>
      <c r="E77" s="3"/>
      <c r="F77" s="3"/>
      <c r="G77" s="3"/>
      <c r="I77" s="63">
        <f>'production chain'!I77</f>
        <v>0</v>
      </c>
      <c r="J77" s="45" t="str">
        <f>'production chain'!J77</f>
        <v>kg</v>
      </c>
      <c r="K77" s="50" t="str">
        <f>D77</f>
        <v>office supplies</v>
      </c>
      <c r="L77" s="3"/>
      <c r="M77" s="3"/>
      <c r="N77" s="3"/>
      <c r="O77" s="3"/>
      <c r="P77" s="3"/>
      <c r="Q77" s="3"/>
      <c r="R77" s="3"/>
      <c r="S77" s="3"/>
      <c r="T77" s="3"/>
      <c r="U77" s="3"/>
      <c r="Y77" s="50" t="str">
        <f>D77</f>
        <v>office supplies</v>
      </c>
      <c r="Z77" s="3"/>
      <c r="AA77" s="3"/>
      <c r="AB77" s="3"/>
      <c r="AC77" s="3"/>
      <c r="AD77" s="3"/>
      <c r="AE77" s="3"/>
      <c r="AF77" s="3"/>
      <c r="AG77" s="3"/>
      <c r="AH77" s="3"/>
      <c r="AZ77" s="40">
        <f t="shared" si="26"/>
        <v>175</v>
      </c>
    </row>
    <row r="78" spans="1:52" ht="13.5" customHeight="1">
      <c r="A78" s="1">
        <v>176</v>
      </c>
      <c r="B78" s="3">
        <f>'production chain'!A78</f>
        <v>801</v>
      </c>
      <c r="C78" s="3">
        <f>'production chain'!B78</f>
        <v>0</v>
      </c>
      <c r="D78" s="3" t="str">
        <f>'production chain'!C78</f>
        <v> - </v>
      </c>
      <c r="E78" s="3" t="str">
        <f>'production chain'!D78</f>
        <v> - </v>
      </c>
      <c r="F78" s="3">
        <f>'production chain'!E78</f>
        <v>0</v>
      </c>
      <c r="G78" s="3" t="str">
        <f>'production chain'!F78</f>
        <v> - </v>
      </c>
      <c r="I78" s="51">
        <f>'production chain'!I78</f>
        <v>0</v>
      </c>
      <c r="J78" s="45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66">
        <f aca="true" t="shared" si="27" ref="U78:U87">SUM(K78:T78)</f>
        <v>0</v>
      </c>
      <c r="V78" s="42" t="str">
        <f aca="true" t="shared" si="28" ref="V78:V87">IF(U78=100%,"ok","equals not 100")</f>
        <v>equals not 100</v>
      </c>
      <c r="Y78" s="43">
        <f aca="true" t="shared" si="29" ref="Y78:Y87">K78*$I78</f>
        <v>0</v>
      </c>
      <c r="Z78" s="43">
        <f aca="true" t="shared" si="30" ref="Z78:Z87">L78*$I78</f>
        <v>0</v>
      </c>
      <c r="AA78" s="43">
        <f aca="true" t="shared" si="31" ref="AA78:AA87">M78*$I78</f>
        <v>0</v>
      </c>
      <c r="AB78" s="43">
        <f aca="true" t="shared" si="32" ref="AB78:AB87">N78*$I78</f>
        <v>0</v>
      </c>
      <c r="AC78" s="43">
        <f aca="true" t="shared" si="33" ref="AC78:AC87">O78*$I78</f>
        <v>0</v>
      </c>
      <c r="AD78" s="43">
        <f aca="true" t="shared" si="34" ref="AD78:AD87">P78*$I78</f>
        <v>0</v>
      </c>
      <c r="AE78" s="43">
        <f aca="true" t="shared" si="35" ref="AE78:AE87">Q78*$I78</f>
        <v>0</v>
      </c>
      <c r="AF78" s="43">
        <f aca="true" t="shared" si="36" ref="AF78:AF87">R78*$I78</f>
        <v>0</v>
      </c>
      <c r="AG78" s="43">
        <f aca="true" t="shared" si="37" ref="AG78:AG87">S78*$I78</f>
        <v>0</v>
      </c>
      <c r="AH78" s="43">
        <f aca="true" t="shared" si="38" ref="AH78:AH87">T78*$I78</f>
        <v>0</v>
      </c>
      <c r="AZ78" s="40">
        <f t="shared" si="26"/>
        <v>9999</v>
      </c>
    </row>
    <row r="79" spans="1:52" ht="13.5" customHeight="1">
      <c r="A79" s="1">
        <v>177</v>
      </c>
      <c r="B79" s="3">
        <f>'production chain'!A79</f>
        <v>802</v>
      </c>
      <c r="C79" s="3">
        <f>'production chain'!B79</f>
        <v>0</v>
      </c>
      <c r="D79" s="3" t="str">
        <f>'production chain'!C79</f>
        <v> - </v>
      </c>
      <c r="E79" s="3" t="str">
        <f>'production chain'!D79</f>
        <v> - </v>
      </c>
      <c r="F79" s="3">
        <f>'production chain'!E79</f>
        <v>0</v>
      </c>
      <c r="G79" s="3" t="str">
        <f>'production chain'!F79</f>
        <v> - </v>
      </c>
      <c r="I79" s="51">
        <f>'production chain'!I79</f>
        <v>0</v>
      </c>
      <c r="J79" s="45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66">
        <f t="shared" si="27"/>
        <v>0</v>
      </c>
      <c r="V79" s="42" t="str">
        <f t="shared" si="28"/>
        <v>equals not 100</v>
      </c>
      <c r="Y79" s="43">
        <f t="shared" si="29"/>
        <v>0</v>
      </c>
      <c r="Z79" s="43">
        <f t="shared" si="30"/>
        <v>0</v>
      </c>
      <c r="AA79" s="43">
        <f t="shared" si="31"/>
        <v>0</v>
      </c>
      <c r="AB79" s="43">
        <f t="shared" si="32"/>
        <v>0</v>
      </c>
      <c r="AC79" s="43">
        <f t="shared" si="33"/>
        <v>0</v>
      </c>
      <c r="AD79" s="43">
        <f t="shared" si="34"/>
        <v>0</v>
      </c>
      <c r="AE79" s="43">
        <f t="shared" si="35"/>
        <v>0</v>
      </c>
      <c r="AF79" s="43">
        <f t="shared" si="36"/>
        <v>0</v>
      </c>
      <c r="AG79" s="43">
        <f t="shared" si="37"/>
        <v>0</v>
      </c>
      <c r="AH79" s="43">
        <f t="shared" si="38"/>
        <v>0</v>
      </c>
      <c r="AZ79" s="40">
        <f t="shared" si="26"/>
        <v>9999</v>
      </c>
    </row>
    <row r="80" spans="1:52" ht="13.5" customHeight="1">
      <c r="A80" s="1">
        <v>178</v>
      </c>
      <c r="B80" s="3">
        <f>'production chain'!A80</f>
        <v>803</v>
      </c>
      <c r="C80" s="3">
        <f>'production chain'!B80</f>
        <v>0</v>
      </c>
      <c r="D80" s="3" t="str">
        <f>'production chain'!C80</f>
        <v> - </v>
      </c>
      <c r="E80" s="3" t="str">
        <f>'production chain'!D80</f>
        <v> - </v>
      </c>
      <c r="F80" s="3">
        <f>'production chain'!E80</f>
        <v>0</v>
      </c>
      <c r="G80" s="3" t="str">
        <f>'production chain'!F80</f>
        <v> - </v>
      </c>
      <c r="I80" s="51">
        <f>'production chain'!I80</f>
        <v>0</v>
      </c>
      <c r="J80" s="45"/>
      <c r="K80" s="47"/>
      <c r="L80" s="47"/>
      <c r="M80" s="47"/>
      <c r="N80" s="47"/>
      <c r="O80" s="47"/>
      <c r="P80" s="47"/>
      <c r="Q80" s="47"/>
      <c r="R80" s="47"/>
      <c r="S80" s="60"/>
      <c r="T80" s="60"/>
      <c r="U80" s="46">
        <f t="shared" si="27"/>
        <v>0</v>
      </c>
      <c r="V80" s="42" t="str">
        <f t="shared" si="28"/>
        <v>equals not 100</v>
      </c>
      <c r="Y80" s="43">
        <f t="shared" si="29"/>
        <v>0</v>
      </c>
      <c r="Z80" s="43">
        <f t="shared" si="30"/>
        <v>0</v>
      </c>
      <c r="AA80" s="43">
        <f t="shared" si="31"/>
        <v>0</v>
      </c>
      <c r="AB80" s="43">
        <f t="shared" si="32"/>
        <v>0</v>
      </c>
      <c r="AC80" s="43">
        <f t="shared" si="33"/>
        <v>0</v>
      </c>
      <c r="AD80" s="43">
        <f t="shared" si="34"/>
        <v>0</v>
      </c>
      <c r="AE80" s="43">
        <f t="shared" si="35"/>
        <v>0</v>
      </c>
      <c r="AF80" s="43">
        <f t="shared" si="36"/>
        <v>0</v>
      </c>
      <c r="AG80" s="43">
        <f t="shared" si="37"/>
        <v>0</v>
      </c>
      <c r="AH80" s="43">
        <f t="shared" si="38"/>
        <v>0</v>
      </c>
      <c r="AZ80" s="40">
        <f t="shared" si="26"/>
        <v>9999</v>
      </c>
    </row>
    <row r="81" spans="1:52" ht="13.5" customHeight="1">
      <c r="A81" s="1">
        <v>179</v>
      </c>
      <c r="B81" s="3">
        <f>'production chain'!A81</f>
        <v>804</v>
      </c>
      <c r="C81" s="3">
        <f>'production chain'!B81</f>
        <v>0</v>
      </c>
      <c r="D81" s="3" t="str">
        <f>'production chain'!C81</f>
        <v> - </v>
      </c>
      <c r="E81" s="3" t="str">
        <f>'production chain'!D81</f>
        <v> - </v>
      </c>
      <c r="F81" s="3">
        <f>'production chain'!E81</f>
        <v>0</v>
      </c>
      <c r="G81" s="3" t="str">
        <f>'production chain'!F81</f>
        <v> - </v>
      </c>
      <c r="I81" s="51">
        <f>'production chain'!I81</f>
        <v>0</v>
      </c>
      <c r="J81" s="45"/>
      <c r="K81" s="47"/>
      <c r="L81" s="47"/>
      <c r="M81" s="47"/>
      <c r="N81" s="47"/>
      <c r="O81" s="47"/>
      <c r="P81" s="47"/>
      <c r="Q81" s="47"/>
      <c r="R81" s="47"/>
      <c r="S81" s="60"/>
      <c r="T81" s="60"/>
      <c r="U81" s="46">
        <f t="shared" si="27"/>
        <v>0</v>
      </c>
      <c r="V81" s="42" t="str">
        <f t="shared" si="28"/>
        <v>equals not 100</v>
      </c>
      <c r="Y81" s="43">
        <f t="shared" si="29"/>
        <v>0</v>
      </c>
      <c r="Z81" s="43">
        <f t="shared" si="30"/>
        <v>0</v>
      </c>
      <c r="AA81" s="43">
        <f t="shared" si="31"/>
        <v>0</v>
      </c>
      <c r="AB81" s="43">
        <f t="shared" si="32"/>
        <v>0</v>
      </c>
      <c r="AC81" s="43">
        <f t="shared" si="33"/>
        <v>0</v>
      </c>
      <c r="AD81" s="43">
        <f t="shared" si="34"/>
        <v>0</v>
      </c>
      <c r="AE81" s="43">
        <f t="shared" si="35"/>
        <v>0</v>
      </c>
      <c r="AF81" s="43">
        <f t="shared" si="36"/>
        <v>0</v>
      </c>
      <c r="AG81" s="43">
        <f t="shared" si="37"/>
        <v>0</v>
      </c>
      <c r="AH81" s="43">
        <f t="shared" si="38"/>
        <v>0</v>
      </c>
      <c r="AZ81" s="40">
        <f t="shared" si="26"/>
        <v>9999</v>
      </c>
    </row>
    <row r="82" spans="1:52" ht="13.5" customHeight="1">
      <c r="A82" s="1">
        <v>180</v>
      </c>
      <c r="B82" s="3">
        <f>'production chain'!A82</f>
        <v>805</v>
      </c>
      <c r="C82" s="3">
        <f>'production chain'!B82</f>
        <v>0</v>
      </c>
      <c r="D82" s="3" t="str">
        <f>'production chain'!C82</f>
        <v> - </v>
      </c>
      <c r="E82" s="3" t="str">
        <f>'production chain'!D82</f>
        <v> - </v>
      </c>
      <c r="F82" s="3">
        <f>'production chain'!E82</f>
        <v>0</v>
      </c>
      <c r="G82" s="3" t="str">
        <f>'production chain'!F82</f>
        <v> - </v>
      </c>
      <c r="I82" s="51">
        <f>'production chain'!I82</f>
        <v>0</v>
      </c>
      <c r="J82" s="45"/>
      <c r="K82" s="47"/>
      <c r="L82" s="47"/>
      <c r="M82" s="47"/>
      <c r="N82" s="47"/>
      <c r="O82" s="47"/>
      <c r="P82" s="47"/>
      <c r="Q82" s="47"/>
      <c r="R82" s="47"/>
      <c r="S82" s="60"/>
      <c r="T82" s="60"/>
      <c r="U82" s="46">
        <f t="shared" si="27"/>
        <v>0</v>
      </c>
      <c r="V82" s="42" t="str">
        <f t="shared" si="28"/>
        <v>equals not 100</v>
      </c>
      <c r="Y82" s="43">
        <f t="shared" si="29"/>
        <v>0</v>
      </c>
      <c r="Z82" s="43">
        <f t="shared" si="30"/>
        <v>0</v>
      </c>
      <c r="AA82" s="43">
        <f t="shared" si="31"/>
        <v>0</v>
      </c>
      <c r="AB82" s="43">
        <f t="shared" si="32"/>
        <v>0</v>
      </c>
      <c r="AC82" s="43">
        <f t="shared" si="33"/>
        <v>0</v>
      </c>
      <c r="AD82" s="43">
        <f t="shared" si="34"/>
        <v>0</v>
      </c>
      <c r="AE82" s="43">
        <f t="shared" si="35"/>
        <v>0</v>
      </c>
      <c r="AF82" s="43">
        <f t="shared" si="36"/>
        <v>0</v>
      </c>
      <c r="AG82" s="43">
        <f t="shared" si="37"/>
        <v>0</v>
      </c>
      <c r="AH82" s="43">
        <f t="shared" si="38"/>
        <v>0</v>
      </c>
      <c r="AZ82" s="40">
        <f t="shared" si="26"/>
        <v>9999</v>
      </c>
    </row>
    <row r="83" spans="1:52" ht="13.5" customHeight="1">
      <c r="A83" s="1">
        <v>181</v>
      </c>
      <c r="B83" s="3">
        <f>'production chain'!A83</f>
        <v>806</v>
      </c>
      <c r="C83" s="3">
        <f>'production chain'!B83</f>
        <v>0</v>
      </c>
      <c r="D83" s="3" t="str">
        <f>'production chain'!C83</f>
        <v> - </v>
      </c>
      <c r="E83" s="3" t="str">
        <f>'production chain'!D83</f>
        <v> - </v>
      </c>
      <c r="F83" s="3">
        <f>'production chain'!E83</f>
        <v>0</v>
      </c>
      <c r="G83" s="3" t="str">
        <f>'production chain'!F83</f>
        <v> - </v>
      </c>
      <c r="I83" s="51">
        <f>'production chain'!I83</f>
        <v>0</v>
      </c>
      <c r="J83" s="45"/>
      <c r="K83" s="47"/>
      <c r="L83" s="47"/>
      <c r="M83" s="47"/>
      <c r="N83" s="47"/>
      <c r="O83" s="47"/>
      <c r="P83" s="47"/>
      <c r="Q83" s="47"/>
      <c r="R83" s="47"/>
      <c r="S83" s="60"/>
      <c r="T83" s="60"/>
      <c r="U83" s="46">
        <f t="shared" si="27"/>
        <v>0</v>
      </c>
      <c r="V83" s="42" t="str">
        <f t="shared" si="28"/>
        <v>equals not 100</v>
      </c>
      <c r="Y83" s="43">
        <f t="shared" si="29"/>
        <v>0</v>
      </c>
      <c r="Z83" s="43">
        <f t="shared" si="30"/>
        <v>0</v>
      </c>
      <c r="AA83" s="43">
        <f t="shared" si="31"/>
        <v>0</v>
      </c>
      <c r="AB83" s="43">
        <f t="shared" si="32"/>
        <v>0</v>
      </c>
      <c r="AC83" s="43">
        <f t="shared" si="33"/>
        <v>0</v>
      </c>
      <c r="AD83" s="43">
        <f t="shared" si="34"/>
        <v>0</v>
      </c>
      <c r="AE83" s="43">
        <f t="shared" si="35"/>
        <v>0</v>
      </c>
      <c r="AF83" s="43">
        <f t="shared" si="36"/>
        <v>0</v>
      </c>
      <c r="AG83" s="43">
        <f t="shared" si="37"/>
        <v>0</v>
      </c>
      <c r="AH83" s="43">
        <f t="shared" si="38"/>
        <v>0</v>
      </c>
      <c r="AZ83" s="40">
        <f t="shared" si="26"/>
        <v>9999</v>
      </c>
    </row>
    <row r="84" spans="1:52" ht="13.5" customHeight="1">
      <c r="A84" s="1">
        <v>182</v>
      </c>
      <c r="B84" s="3">
        <f>'production chain'!A84</f>
        <v>807</v>
      </c>
      <c r="C84" s="3">
        <f>'production chain'!B84</f>
        <v>0</v>
      </c>
      <c r="D84" s="3" t="str">
        <f>'production chain'!C84</f>
        <v> - </v>
      </c>
      <c r="E84" s="3" t="str">
        <f>'production chain'!D84</f>
        <v> - </v>
      </c>
      <c r="F84" s="3">
        <f>'production chain'!E84</f>
        <v>0</v>
      </c>
      <c r="G84" s="3" t="str">
        <f>'production chain'!F84</f>
        <v> - </v>
      </c>
      <c r="I84" s="51">
        <f>'production chain'!I84</f>
        <v>0</v>
      </c>
      <c r="J84" s="45"/>
      <c r="K84" s="47"/>
      <c r="L84" s="47"/>
      <c r="M84" s="47"/>
      <c r="N84" s="47"/>
      <c r="O84" s="47"/>
      <c r="P84" s="47"/>
      <c r="Q84" s="47"/>
      <c r="R84" s="47"/>
      <c r="S84" s="60"/>
      <c r="T84" s="60"/>
      <c r="U84" s="46">
        <f t="shared" si="27"/>
        <v>0</v>
      </c>
      <c r="V84" s="42" t="str">
        <f t="shared" si="28"/>
        <v>equals not 100</v>
      </c>
      <c r="Y84" s="43">
        <f t="shared" si="29"/>
        <v>0</v>
      </c>
      <c r="Z84" s="43">
        <f t="shared" si="30"/>
        <v>0</v>
      </c>
      <c r="AA84" s="43">
        <f t="shared" si="31"/>
        <v>0</v>
      </c>
      <c r="AB84" s="43">
        <f t="shared" si="32"/>
        <v>0</v>
      </c>
      <c r="AC84" s="43">
        <f t="shared" si="33"/>
        <v>0</v>
      </c>
      <c r="AD84" s="43">
        <f t="shared" si="34"/>
        <v>0</v>
      </c>
      <c r="AE84" s="43">
        <f t="shared" si="35"/>
        <v>0</v>
      </c>
      <c r="AF84" s="43">
        <f t="shared" si="36"/>
        <v>0</v>
      </c>
      <c r="AG84" s="43">
        <f t="shared" si="37"/>
        <v>0</v>
      </c>
      <c r="AH84" s="43">
        <f t="shared" si="38"/>
        <v>0</v>
      </c>
      <c r="AZ84" s="40">
        <f t="shared" si="26"/>
        <v>9999</v>
      </c>
    </row>
    <row r="85" spans="1:52" ht="13.5" customHeight="1">
      <c r="A85" s="1">
        <v>183</v>
      </c>
      <c r="B85" s="3">
        <f>'production chain'!A85</f>
        <v>808</v>
      </c>
      <c r="C85" s="3">
        <f>'production chain'!B85</f>
        <v>0</v>
      </c>
      <c r="D85" s="3" t="str">
        <f>'production chain'!C85</f>
        <v> - </v>
      </c>
      <c r="E85" s="3" t="str">
        <f>'production chain'!D85</f>
        <v> - </v>
      </c>
      <c r="F85" s="3">
        <f>'production chain'!E85</f>
        <v>0</v>
      </c>
      <c r="G85" s="3" t="str">
        <f>'production chain'!F85</f>
        <v> - </v>
      </c>
      <c r="I85" s="51">
        <f>'production chain'!I85</f>
        <v>0</v>
      </c>
      <c r="J85" s="45"/>
      <c r="K85" s="47"/>
      <c r="L85" s="47"/>
      <c r="M85" s="47"/>
      <c r="N85" s="47"/>
      <c r="O85" s="47"/>
      <c r="P85" s="47"/>
      <c r="Q85" s="47"/>
      <c r="R85" s="47"/>
      <c r="S85" s="60"/>
      <c r="T85" s="60"/>
      <c r="U85" s="46">
        <f t="shared" si="27"/>
        <v>0</v>
      </c>
      <c r="V85" s="42" t="str">
        <f t="shared" si="28"/>
        <v>equals not 100</v>
      </c>
      <c r="Y85" s="43">
        <f t="shared" si="29"/>
        <v>0</v>
      </c>
      <c r="Z85" s="43">
        <f t="shared" si="30"/>
        <v>0</v>
      </c>
      <c r="AA85" s="43">
        <f t="shared" si="31"/>
        <v>0</v>
      </c>
      <c r="AB85" s="43">
        <f t="shared" si="32"/>
        <v>0</v>
      </c>
      <c r="AC85" s="43">
        <f t="shared" si="33"/>
        <v>0</v>
      </c>
      <c r="AD85" s="43">
        <f t="shared" si="34"/>
        <v>0</v>
      </c>
      <c r="AE85" s="43">
        <f t="shared" si="35"/>
        <v>0</v>
      </c>
      <c r="AF85" s="43">
        <f t="shared" si="36"/>
        <v>0</v>
      </c>
      <c r="AG85" s="43">
        <f t="shared" si="37"/>
        <v>0</v>
      </c>
      <c r="AH85" s="43">
        <f t="shared" si="38"/>
        <v>0</v>
      </c>
      <c r="AZ85" s="40">
        <f t="shared" si="26"/>
        <v>9999</v>
      </c>
    </row>
    <row r="86" spans="1:52" ht="13.5" customHeight="1">
      <c r="A86" s="1">
        <v>184</v>
      </c>
      <c r="B86" s="3">
        <f>'production chain'!A86</f>
        <v>809</v>
      </c>
      <c r="C86" s="3">
        <f>'production chain'!B86</f>
        <v>0</v>
      </c>
      <c r="D86" s="3" t="str">
        <f>'production chain'!C86</f>
        <v> - </v>
      </c>
      <c r="E86" s="3" t="str">
        <f>'production chain'!D86</f>
        <v> - </v>
      </c>
      <c r="F86" s="3">
        <f>'production chain'!E86</f>
        <v>0</v>
      </c>
      <c r="G86" s="3" t="str">
        <f>'production chain'!F86</f>
        <v> - </v>
      </c>
      <c r="I86" s="51">
        <f>'production chain'!I86</f>
        <v>0</v>
      </c>
      <c r="J86" s="45"/>
      <c r="K86" s="47"/>
      <c r="L86" s="47"/>
      <c r="M86" s="47"/>
      <c r="N86" s="47"/>
      <c r="O86" s="47"/>
      <c r="P86" s="47"/>
      <c r="Q86" s="47"/>
      <c r="R86" s="47"/>
      <c r="S86" s="60"/>
      <c r="T86" s="60"/>
      <c r="U86" s="46">
        <f t="shared" si="27"/>
        <v>0</v>
      </c>
      <c r="V86" s="42" t="str">
        <f t="shared" si="28"/>
        <v>equals not 100</v>
      </c>
      <c r="Y86" s="43">
        <f t="shared" si="29"/>
        <v>0</v>
      </c>
      <c r="Z86" s="43">
        <f t="shared" si="30"/>
        <v>0</v>
      </c>
      <c r="AA86" s="43">
        <f t="shared" si="31"/>
        <v>0</v>
      </c>
      <c r="AB86" s="43">
        <f t="shared" si="32"/>
        <v>0</v>
      </c>
      <c r="AC86" s="43">
        <f t="shared" si="33"/>
        <v>0</v>
      </c>
      <c r="AD86" s="43">
        <f t="shared" si="34"/>
        <v>0</v>
      </c>
      <c r="AE86" s="43">
        <f t="shared" si="35"/>
        <v>0</v>
      </c>
      <c r="AF86" s="43">
        <f t="shared" si="36"/>
        <v>0</v>
      </c>
      <c r="AG86" s="43">
        <f t="shared" si="37"/>
        <v>0</v>
      </c>
      <c r="AH86" s="43">
        <f t="shared" si="38"/>
        <v>0</v>
      </c>
      <c r="AZ86" s="40">
        <f t="shared" si="26"/>
        <v>9999</v>
      </c>
    </row>
    <row r="87" spans="1:52" ht="13.5" customHeight="1">
      <c r="A87" s="1">
        <v>185</v>
      </c>
      <c r="B87" s="3">
        <f>'production chain'!A87</f>
        <v>810</v>
      </c>
      <c r="C87" s="3">
        <f>'production chain'!B87</f>
        <v>0</v>
      </c>
      <c r="D87" s="3" t="str">
        <f>'production chain'!C87</f>
        <v> - </v>
      </c>
      <c r="E87" s="3" t="str">
        <f>'production chain'!D87</f>
        <v> - </v>
      </c>
      <c r="F87" s="3">
        <f>'production chain'!E87</f>
        <v>0</v>
      </c>
      <c r="G87" s="3" t="str">
        <f>'production chain'!F87</f>
        <v> - </v>
      </c>
      <c r="I87" s="51">
        <f>'production chain'!I87</f>
        <v>0</v>
      </c>
      <c r="J87" s="45"/>
      <c r="K87" s="47"/>
      <c r="L87" s="47"/>
      <c r="M87" s="47"/>
      <c r="N87" s="47"/>
      <c r="O87" s="47"/>
      <c r="P87" s="47"/>
      <c r="Q87" s="47"/>
      <c r="R87" s="47"/>
      <c r="S87" s="60"/>
      <c r="T87" s="60"/>
      <c r="U87" s="46">
        <f t="shared" si="27"/>
        <v>0</v>
      </c>
      <c r="V87" s="42" t="str">
        <f t="shared" si="28"/>
        <v>equals not 100</v>
      </c>
      <c r="Y87" s="43">
        <f t="shared" si="29"/>
        <v>0</v>
      </c>
      <c r="Z87" s="43">
        <f t="shared" si="30"/>
        <v>0</v>
      </c>
      <c r="AA87" s="43">
        <f t="shared" si="31"/>
        <v>0</v>
      </c>
      <c r="AB87" s="43">
        <f t="shared" si="32"/>
        <v>0</v>
      </c>
      <c r="AC87" s="43">
        <f t="shared" si="33"/>
        <v>0</v>
      </c>
      <c r="AD87" s="43">
        <f t="shared" si="34"/>
        <v>0</v>
      </c>
      <c r="AE87" s="43">
        <f t="shared" si="35"/>
        <v>0</v>
      </c>
      <c r="AF87" s="43">
        <f t="shared" si="36"/>
        <v>0</v>
      </c>
      <c r="AG87" s="43">
        <f t="shared" si="37"/>
        <v>0</v>
      </c>
      <c r="AH87" s="43">
        <f t="shared" si="38"/>
        <v>0</v>
      </c>
      <c r="AZ87" s="40">
        <f t="shared" si="26"/>
        <v>9999</v>
      </c>
    </row>
    <row r="88" spans="1:52" ht="13.5" customHeight="1">
      <c r="A88" s="1">
        <v>201</v>
      </c>
      <c r="B88" s="3"/>
      <c r="C88" s="3"/>
      <c r="D88" s="3"/>
      <c r="E88" s="3"/>
      <c r="F88" s="3"/>
      <c r="G88" s="3"/>
      <c r="I88" s="51"/>
      <c r="J88" s="45"/>
      <c r="K88" s="3"/>
      <c r="L88" s="3"/>
      <c r="M88" s="3"/>
      <c r="N88" s="3"/>
      <c r="O88" s="3"/>
      <c r="P88" s="3"/>
      <c r="Q88" s="3"/>
      <c r="R88" s="3"/>
      <c r="S88" s="24"/>
      <c r="T88" s="24"/>
      <c r="U88" s="24"/>
      <c r="Y88" s="3"/>
      <c r="Z88" s="3"/>
      <c r="AA88" s="3"/>
      <c r="AB88" s="3"/>
      <c r="AC88" s="3"/>
      <c r="AD88" s="3"/>
      <c r="AE88" s="3"/>
      <c r="AF88" s="3"/>
      <c r="AG88" s="3"/>
      <c r="AH88" s="3"/>
      <c r="AZ88" s="40">
        <f>IF(C88=0,9999,#REF!+1)</f>
        <v>9999</v>
      </c>
    </row>
    <row r="89" spans="1:52" ht="13.5" customHeight="1">
      <c r="A89" s="1">
        <v>202</v>
      </c>
      <c r="B89" s="3"/>
      <c r="C89" s="3"/>
      <c r="D89" s="3"/>
      <c r="E89" s="3"/>
      <c r="F89" s="3"/>
      <c r="G89" s="3"/>
      <c r="I89" s="51"/>
      <c r="J89" s="45"/>
      <c r="K89" s="3"/>
      <c r="L89" s="3"/>
      <c r="M89" s="3"/>
      <c r="N89" s="3"/>
      <c r="O89" s="3"/>
      <c r="P89" s="3"/>
      <c r="Q89" s="3"/>
      <c r="R89" s="3"/>
      <c r="S89" s="24"/>
      <c r="T89" s="24"/>
      <c r="U89" s="24"/>
      <c r="Y89" s="3"/>
      <c r="Z89" s="3"/>
      <c r="AA89" s="3"/>
      <c r="AB89" s="3"/>
      <c r="AC89" s="3"/>
      <c r="AD89" s="3"/>
      <c r="AE89" s="3"/>
      <c r="AF89" s="3"/>
      <c r="AG89" s="3"/>
      <c r="AH89" s="3"/>
      <c r="AZ89" s="40">
        <f aca="true" t="shared" si="39" ref="AZ89:AZ100">IF(C89=0,9999,A88+1)</f>
        <v>9999</v>
      </c>
    </row>
    <row r="90" spans="1:52" ht="13.5" customHeight="1">
      <c r="A90" s="1">
        <v>203</v>
      </c>
      <c r="B90" s="3">
        <f>'production chain'!A90</f>
        <v>900</v>
      </c>
      <c r="C90" s="3" t="str">
        <f>'production chain'!B90</f>
        <v>#</v>
      </c>
      <c r="D90" s="50" t="str">
        <f>'production chain'!C90</f>
        <v>food &amp; drinks</v>
      </c>
      <c r="E90" s="3"/>
      <c r="F90" s="3"/>
      <c r="G90" s="3"/>
      <c r="I90" s="63">
        <f>'production chain'!I90</f>
        <v>0</v>
      </c>
      <c r="J90" s="45" t="str">
        <f>'production chain'!J90</f>
        <v>kg</v>
      </c>
      <c r="K90" s="50" t="str">
        <f>D90</f>
        <v>food &amp; drinks</v>
      </c>
      <c r="L90" s="3"/>
      <c r="M90" s="3"/>
      <c r="N90" s="3"/>
      <c r="O90" s="3"/>
      <c r="P90" s="3"/>
      <c r="Q90" s="3"/>
      <c r="R90" s="3"/>
      <c r="S90" s="3"/>
      <c r="T90" s="3"/>
      <c r="U90" s="3"/>
      <c r="Y90" s="50" t="str">
        <f>D90</f>
        <v>food &amp; drinks</v>
      </c>
      <c r="Z90" s="3"/>
      <c r="AA90" s="3"/>
      <c r="AB90" s="3"/>
      <c r="AC90" s="3"/>
      <c r="AD90" s="3"/>
      <c r="AE90" s="3"/>
      <c r="AF90" s="3"/>
      <c r="AG90" s="3"/>
      <c r="AH90" s="3"/>
      <c r="AZ90" s="40">
        <f t="shared" si="39"/>
        <v>203</v>
      </c>
    </row>
    <row r="91" spans="1:52" ht="13.5" customHeight="1">
      <c r="A91" s="1">
        <v>204</v>
      </c>
      <c r="B91" s="3">
        <f>'production chain'!A91</f>
        <v>901</v>
      </c>
      <c r="C91" s="3">
        <f>'production chain'!B91</f>
        <v>0</v>
      </c>
      <c r="D91" s="3" t="str">
        <f>'production chain'!C91</f>
        <v> - </v>
      </c>
      <c r="E91" s="3" t="str">
        <f>'production chain'!D91</f>
        <v> - </v>
      </c>
      <c r="F91" s="3">
        <f>'production chain'!E91</f>
        <v>0</v>
      </c>
      <c r="G91" s="3" t="str">
        <f>'production chain'!F91</f>
        <v> - </v>
      </c>
      <c r="I91" s="51">
        <f>'production chain'!I91</f>
        <v>0</v>
      </c>
      <c r="J91" s="45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66">
        <f aca="true" t="shared" si="40" ref="U91:U100">SUM(K91:T91)</f>
        <v>0</v>
      </c>
      <c r="V91" s="42" t="str">
        <f aca="true" t="shared" si="41" ref="V91:V100">IF(U91=100%,"ok","equals not 100")</f>
        <v>equals not 100</v>
      </c>
      <c r="Y91" s="43">
        <f aca="true" t="shared" si="42" ref="Y91:Y100">K91*$I91</f>
        <v>0</v>
      </c>
      <c r="Z91" s="43">
        <f aca="true" t="shared" si="43" ref="Z91:Z100">L91*$I91</f>
        <v>0</v>
      </c>
      <c r="AA91" s="43">
        <f aca="true" t="shared" si="44" ref="AA91:AA100">M91*$I91</f>
        <v>0</v>
      </c>
      <c r="AB91" s="43">
        <f aca="true" t="shared" si="45" ref="AB91:AB100">N91*$I91</f>
        <v>0</v>
      </c>
      <c r="AC91" s="43">
        <f aca="true" t="shared" si="46" ref="AC91:AC100">O91*$I91</f>
        <v>0</v>
      </c>
      <c r="AD91" s="43">
        <f aca="true" t="shared" si="47" ref="AD91:AD100">P91*$I91</f>
        <v>0</v>
      </c>
      <c r="AE91" s="43">
        <f aca="true" t="shared" si="48" ref="AE91:AE100">Q91*$I91</f>
        <v>0</v>
      </c>
      <c r="AF91" s="43">
        <f aca="true" t="shared" si="49" ref="AF91:AF100">R91*$I91</f>
        <v>0</v>
      </c>
      <c r="AG91" s="43">
        <f aca="true" t="shared" si="50" ref="AG91:AG100">S91*$I91</f>
        <v>0</v>
      </c>
      <c r="AH91" s="43">
        <f aca="true" t="shared" si="51" ref="AH91:AH100">T91*$I91</f>
        <v>0</v>
      </c>
      <c r="AZ91" s="40">
        <f t="shared" si="39"/>
        <v>9999</v>
      </c>
    </row>
    <row r="92" spans="1:52" ht="13.5" customHeight="1">
      <c r="A92" s="1">
        <v>205</v>
      </c>
      <c r="B92" s="3">
        <f>'production chain'!A92</f>
        <v>902</v>
      </c>
      <c r="C92" s="3">
        <f>'production chain'!B92</f>
        <v>0</v>
      </c>
      <c r="D92" s="3" t="str">
        <f>'production chain'!C92</f>
        <v> - </v>
      </c>
      <c r="E92" s="3" t="str">
        <f>'production chain'!D92</f>
        <v> - </v>
      </c>
      <c r="F92" s="3">
        <f>'production chain'!E92</f>
        <v>0</v>
      </c>
      <c r="G92" s="3" t="str">
        <f>'production chain'!F92</f>
        <v> - </v>
      </c>
      <c r="I92" s="51">
        <f>'production chain'!I92</f>
        <v>0</v>
      </c>
      <c r="J92" s="45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66">
        <f t="shared" si="40"/>
        <v>0</v>
      </c>
      <c r="V92" s="42" t="str">
        <f t="shared" si="41"/>
        <v>equals not 100</v>
      </c>
      <c r="Y92" s="43">
        <f t="shared" si="42"/>
        <v>0</v>
      </c>
      <c r="Z92" s="43">
        <f t="shared" si="43"/>
        <v>0</v>
      </c>
      <c r="AA92" s="43">
        <f t="shared" si="44"/>
        <v>0</v>
      </c>
      <c r="AB92" s="43">
        <f t="shared" si="45"/>
        <v>0</v>
      </c>
      <c r="AC92" s="43">
        <f t="shared" si="46"/>
        <v>0</v>
      </c>
      <c r="AD92" s="43">
        <f t="shared" si="47"/>
        <v>0</v>
      </c>
      <c r="AE92" s="43">
        <f t="shared" si="48"/>
        <v>0</v>
      </c>
      <c r="AF92" s="43">
        <f t="shared" si="49"/>
        <v>0</v>
      </c>
      <c r="AG92" s="43">
        <f t="shared" si="50"/>
        <v>0</v>
      </c>
      <c r="AH92" s="43">
        <f t="shared" si="51"/>
        <v>0</v>
      </c>
      <c r="AZ92" s="40">
        <f t="shared" si="39"/>
        <v>9999</v>
      </c>
    </row>
    <row r="93" spans="1:52" ht="13.5" customHeight="1">
      <c r="A93" s="1">
        <v>206</v>
      </c>
      <c r="B93" s="3">
        <f>'production chain'!A93</f>
        <v>903</v>
      </c>
      <c r="C93" s="3">
        <f>'production chain'!B93</f>
        <v>0</v>
      </c>
      <c r="D93" s="3" t="str">
        <f>'production chain'!C93</f>
        <v> - </v>
      </c>
      <c r="E93" s="3" t="str">
        <f>'production chain'!D93</f>
        <v> - </v>
      </c>
      <c r="F93" s="3">
        <f>'production chain'!E93</f>
        <v>0</v>
      </c>
      <c r="G93" s="3" t="str">
        <f>'production chain'!F93</f>
        <v> - </v>
      </c>
      <c r="I93" s="51">
        <f>'production chain'!I93</f>
        <v>0</v>
      </c>
      <c r="J93" s="45"/>
      <c r="K93" s="47"/>
      <c r="L93" s="47"/>
      <c r="M93" s="47"/>
      <c r="N93" s="47"/>
      <c r="O93" s="47"/>
      <c r="P93" s="47"/>
      <c r="Q93" s="47"/>
      <c r="R93" s="47"/>
      <c r="S93" s="60"/>
      <c r="T93" s="60"/>
      <c r="U93" s="46">
        <f t="shared" si="40"/>
        <v>0</v>
      </c>
      <c r="V93" s="42" t="str">
        <f t="shared" si="41"/>
        <v>equals not 100</v>
      </c>
      <c r="Y93" s="43">
        <f t="shared" si="42"/>
        <v>0</v>
      </c>
      <c r="Z93" s="43">
        <f t="shared" si="43"/>
        <v>0</v>
      </c>
      <c r="AA93" s="43">
        <f t="shared" si="44"/>
        <v>0</v>
      </c>
      <c r="AB93" s="43">
        <f t="shared" si="45"/>
        <v>0</v>
      </c>
      <c r="AC93" s="43">
        <f t="shared" si="46"/>
        <v>0</v>
      </c>
      <c r="AD93" s="43">
        <f t="shared" si="47"/>
        <v>0</v>
      </c>
      <c r="AE93" s="43">
        <f t="shared" si="48"/>
        <v>0</v>
      </c>
      <c r="AF93" s="43">
        <f t="shared" si="49"/>
        <v>0</v>
      </c>
      <c r="AG93" s="43">
        <f t="shared" si="50"/>
        <v>0</v>
      </c>
      <c r="AH93" s="43">
        <f t="shared" si="51"/>
        <v>0</v>
      </c>
      <c r="AZ93" s="40">
        <f t="shared" si="39"/>
        <v>9999</v>
      </c>
    </row>
    <row r="94" spans="1:52" ht="13.5" customHeight="1">
      <c r="A94" s="1">
        <v>207</v>
      </c>
      <c r="B94" s="3">
        <f>'production chain'!A94</f>
        <v>904</v>
      </c>
      <c r="C94" s="3">
        <f>'production chain'!B94</f>
        <v>0</v>
      </c>
      <c r="D94" s="3" t="str">
        <f>'production chain'!C94</f>
        <v> - </v>
      </c>
      <c r="E94" s="3" t="str">
        <f>'production chain'!D94</f>
        <v> - </v>
      </c>
      <c r="F94" s="3">
        <f>'production chain'!E94</f>
        <v>0</v>
      </c>
      <c r="G94" s="3" t="str">
        <f>'production chain'!F94</f>
        <v> - </v>
      </c>
      <c r="I94" s="51">
        <f>'production chain'!I94</f>
        <v>0</v>
      </c>
      <c r="J94" s="45"/>
      <c r="K94" s="47"/>
      <c r="L94" s="47"/>
      <c r="M94" s="47"/>
      <c r="N94" s="47"/>
      <c r="O94" s="47"/>
      <c r="P94" s="47"/>
      <c r="Q94" s="47"/>
      <c r="R94" s="47"/>
      <c r="S94" s="60"/>
      <c r="T94" s="60"/>
      <c r="U94" s="46">
        <f t="shared" si="40"/>
        <v>0</v>
      </c>
      <c r="V94" s="42" t="str">
        <f t="shared" si="41"/>
        <v>equals not 100</v>
      </c>
      <c r="Y94" s="43">
        <f t="shared" si="42"/>
        <v>0</v>
      </c>
      <c r="Z94" s="43">
        <f t="shared" si="43"/>
        <v>0</v>
      </c>
      <c r="AA94" s="43">
        <f t="shared" si="44"/>
        <v>0</v>
      </c>
      <c r="AB94" s="43">
        <f t="shared" si="45"/>
        <v>0</v>
      </c>
      <c r="AC94" s="43">
        <f t="shared" si="46"/>
        <v>0</v>
      </c>
      <c r="AD94" s="43">
        <f t="shared" si="47"/>
        <v>0</v>
      </c>
      <c r="AE94" s="43">
        <f t="shared" si="48"/>
        <v>0</v>
      </c>
      <c r="AF94" s="43">
        <f t="shared" si="49"/>
        <v>0</v>
      </c>
      <c r="AG94" s="43">
        <f t="shared" si="50"/>
        <v>0</v>
      </c>
      <c r="AH94" s="43">
        <f t="shared" si="51"/>
        <v>0</v>
      </c>
      <c r="AZ94" s="40">
        <f t="shared" si="39"/>
        <v>9999</v>
      </c>
    </row>
    <row r="95" spans="1:52" ht="13.5" customHeight="1">
      <c r="A95" s="1">
        <v>208</v>
      </c>
      <c r="B95" s="3">
        <f>'production chain'!A95</f>
        <v>905</v>
      </c>
      <c r="C95" s="3">
        <f>'production chain'!B95</f>
        <v>0</v>
      </c>
      <c r="D95" s="3" t="str">
        <f>'production chain'!C95</f>
        <v> - </v>
      </c>
      <c r="E95" s="3" t="str">
        <f>'production chain'!D95</f>
        <v> - </v>
      </c>
      <c r="F95" s="3">
        <f>'production chain'!E95</f>
        <v>0</v>
      </c>
      <c r="G95" s="3" t="str">
        <f>'production chain'!F95</f>
        <v> - </v>
      </c>
      <c r="I95" s="51">
        <f>'production chain'!I95</f>
        <v>0</v>
      </c>
      <c r="J95" s="45"/>
      <c r="K95" s="47"/>
      <c r="L95" s="47"/>
      <c r="M95" s="47"/>
      <c r="N95" s="47"/>
      <c r="O95" s="47"/>
      <c r="P95" s="47"/>
      <c r="Q95" s="47"/>
      <c r="R95" s="47"/>
      <c r="S95" s="60"/>
      <c r="T95" s="60"/>
      <c r="U95" s="46">
        <f t="shared" si="40"/>
        <v>0</v>
      </c>
      <c r="V95" s="42" t="str">
        <f t="shared" si="41"/>
        <v>equals not 100</v>
      </c>
      <c r="Y95" s="43">
        <f t="shared" si="42"/>
        <v>0</v>
      </c>
      <c r="Z95" s="43">
        <f t="shared" si="43"/>
        <v>0</v>
      </c>
      <c r="AA95" s="43">
        <f t="shared" si="44"/>
        <v>0</v>
      </c>
      <c r="AB95" s="43">
        <f t="shared" si="45"/>
        <v>0</v>
      </c>
      <c r="AC95" s="43">
        <f t="shared" si="46"/>
        <v>0</v>
      </c>
      <c r="AD95" s="43">
        <f t="shared" si="47"/>
        <v>0</v>
      </c>
      <c r="AE95" s="43">
        <f t="shared" si="48"/>
        <v>0</v>
      </c>
      <c r="AF95" s="43">
        <f t="shared" si="49"/>
        <v>0</v>
      </c>
      <c r="AG95" s="43">
        <f t="shared" si="50"/>
        <v>0</v>
      </c>
      <c r="AH95" s="43">
        <f t="shared" si="51"/>
        <v>0</v>
      </c>
      <c r="AZ95" s="40">
        <f t="shared" si="39"/>
        <v>9999</v>
      </c>
    </row>
    <row r="96" spans="1:52" ht="13.5" customHeight="1">
      <c r="A96" s="1">
        <v>209</v>
      </c>
      <c r="B96" s="3">
        <f>'production chain'!A96</f>
        <v>906</v>
      </c>
      <c r="C96" s="3">
        <f>'production chain'!B96</f>
        <v>0</v>
      </c>
      <c r="D96" s="3" t="str">
        <f>'production chain'!C96</f>
        <v> - </v>
      </c>
      <c r="E96" s="3" t="str">
        <f>'production chain'!D96</f>
        <v> - </v>
      </c>
      <c r="F96" s="3">
        <f>'production chain'!E96</f>
        <v>0</v>
      </c>
      <c r="G96" s="3" t="str">
        <f>'production chain'!F96</f>
        <v> - </v>
      </c>
      <c r="I96" s="51">
        <f>'production chain'!I96</f>
        <v>0</v>
      </c>
      <c r="J96" s="45"/>
      <c r="K96" s="47"/>
      <c r="L96" s="47"/>
      <c r="M96" s="47"/>
      <c r="N96" s="47"/>
      <c r="O96" s="47"/>
      <c r="P96" s="47"/>
      <c r="Q96" s="47"/>
      <c r="R96" s="47"/>
      <c r="S96" s="60"/>
      <c r="T96" s="60"/>
      <c r="U96" s="46">
        <f t="shared" si="40"/>
        <v>0</v>
      </c>
      <c r="V96" s="42" t="str">
        <f t="shared" si="41"/>
        <v>equals not 100</v>
      </c>
      <c r="Y96" s="43">
        <f t="shared" si="42"/>
        <v>0</v>
      </c>
      <c r="Z96" s="43">
        <f t="shared" si="43"/>
        <v>0</v>
      </c>
      <c r="AA96" s="43">
        <f t="shared" si="44"/>
        <v>0</v>
      </c>
      <c r="AB96" s="43">
        <f t="shared" si="45"/>
        <v>0</v>
      </c>
      <c r="AC96" s="43">
        <f t="shared" si="46"/>
        <v>0</v>
      </c>
      <c r="AD96" s="43">
        <f t="shared" si="47"/>
        <v>0</v>
      </c>
      <c r="AE96" s="43">
        <f t="shared" si="48"/>
        <v>0</v>
      </c>
      <c r="AF96" s="43">
        <f t="shared" si="49"/>
        <v>0</v>
      </c>
      <c r="AG96" s="43">
        <f t="shared" si="50"/>
        <v>0</v>
      </c>
      <c r="AH96" s="43">
        <f t="shared" si="51"/>
        <v>0</v>
      </c>
      <c r="AZ96" s="40">
        <f t="shared" si="39"/>
        <v>9999</v>
      </c>
    </row>
    <row r="97" spans="1:52" ht="13.5" customHeight="1">
      <c r="A97" s="1">
        <v>210</v>
      </c>
      <c r="B97" s="3">
        <f>'production chain'!A97</f>
        <v>907</v>
      </c>
      <c r="C97" s="3">
        <f>'production chain'!B97</f>
        <v>0</v>
      </c>
      <c r="D97" s="3" t="str">
        <f>'production chain'!C97</f>
        <v> - </v>
      </c>
      <c r="E97" s="3" t="str">
        <f>'production chain'!D97</f>
        <v> - </v>
      </c>
      <c r="F97" s="3">
        <f>'production chain'!E97</f>
        <v>0</v>
      </c>
      <c r="G97" s="3" t="str">
        <f>'production chain'!F97</f>
        <v> - </v>
      </c>
      <c r="I97" s="51">
        <f>'production chain'!I97</f>
        <v>0</v>
      </c>
      <c r="J97" s="45"/>
      <c r="K97" s="47"/>
      <c r="L97" s="47"/>
      <c r="M97" s="47"/>
      <c r="N97" s="47"/>
      <c r="O97" s="47"/>
      <c r="P97" s="47"/>
      <c r="Q97" s="47"/>
      <c r="R97" s="47"/>
      <c r="S97" s="60"/>
      <c r="T97" s="60"/>
      <c r="U97" s="46">
        <f t="shared" si="40"/>
        <v>0</v>
      </c>
      <c r="V97" s="42" t="str">
        <f t="shared" si="41"/>
        <v>equals not 100</v>
      </c>
      <c r="Y97" s="43">
        <f t="shared" si="42"/>
        <v>0</v>
      </c>
      <c r="Z97" s="43">
        <f t="shared" si="43"/>
        <v>0</v>
      </c>
      <c r="AA97" s="43">
        <f t="shared" si="44"/>
        <v>0</v>
      </c>
      <c r="AB97" s="43">
        <f t="shared" si="45"/>
        <v>0</v>
      </c>
      <c r="AC97" s="43">
        <f t="shared" si="46"/>
        <v>0</v>
      </c>
      <c r="AD97" s="43">
        <f t="shared" si="47"/>
        <v>0</v>
      </c>
      <c r="AE97" s="43">
        <f t="shared" si="48"/>
        <v>0</v>
      </c>
      <c r="AF97" s="43">
        <f t="shared" si="49"/>
        <v>0</v>
      </c>
      <c r="AG97" s="43">
        <f t="shared" si="50"/>
        <v>0</v>
      </c>
      <c r="AH97" s="43">
        <f t="shared" si="51"/>
        <v>0</v>
      </c>
      <c r="AZ97" s="40">
        <f t="shared" si="39"/>
        <v>9999</v>
      </c>
    </row>
    <row r="98" spans="1:52" ht="13.5" customHeight="1">
      <c r="A98" s="1">
        <v>211</v>
      </c>
      <c r="B98" s="3">
        <f>'production chain'!A98</f>
        <v>908</v>
      </c>
      <c r="C98" s="3">
        <f>'production chain'!B98</f>
        <v>0</v>
      </c>
      <c r="D98" s="3" t="str">
        <f>'production chain'!C98</f>
        <v> - </v>
      </c>
      <c r="E98" s="3" t="str">
        <f>'production chain'!D98</f>
        <v> - </v>
      </c>
      <c r="F98" s="3">
        <f>'production chain'!E98</f>
        <v>0</v>
      </c>
      <c r="G98" s="3" t="str">
        <f>'production chain'!F98</f>
        <v> - </v>
      </c>
      <c r="I98" s="51">
        <f>'production chain'!I98</f>
        <v>0</v>
      </c>
      <c r="J98" s="45"/>
      <c r="K98" s="47"/>
      <c r="L98" s="47"/>
      <c r="M98" s="47"/>
      <c r="N98" s="47"/>
      <c r="O98" s="47"/>
      <c r="P98" s="47"/>
      <c r="Q98" s="47"/>
      <c r="R98" s="47"/>
      <c r="S98" s="60"/>
      <c r="T98" s="60"/>
      <c r="U98" s="46">
        <f t="shared" si="40"/>
        <v>0</v>
      </c>
      <c r="V98" s="42" t="str">
        <f t="shared" si="41"/>
        <v>equals not 100</v>
      </c>
      <c r="Y98" s="43">
        <f t="shared" si="42"/>
        <v>0</v>
      </c>
      <c r="Z98" s="43">
        <f t="shared" si="43"/>
        <v>0</v>
      </c>
      <c r="AA98" s="43">
        <f t="shared" si="44"/>
        <v>0</v>
      </c>
      <c r="AB98" s="43">
        <f t="shared" si="45"/>
        <v>0</v>
      </c>
      <c r="AC98" s="43">
        <f t="shared" si="46"/>
        <v>0</v>
      </c>
      <c r="AD98" s="43">
        <f t="shared" si="47"/>
        <v>0</v>
      </c>
      <c r="AE98" s="43">
        <f t="shared" si="48"/>
        <v>0</v>
      </c>
      <c r="AF98" s="43">
        <f t="shared" si="49"/>
        <v>0</v>
      </c>
      <c r="AG98" s="43">
        <f t="shared" si="50"/>
        <v>0</v>
      </c>
      <c r="AH98" s="43">
        <f t="shared" si="51"/>
        <v>0</v>
      </c>
      <c r="AZ98" s="40">
        <f t="shared" si="39"/>
        <v>9999</v>
      </c>
    </row>
    <row r="99" spans="1:52" ht="13.5" customHeight="1">
      <c r="A99" s="1">
        <v>212</v>
      </c>
      <c r="B99" s="3">
        <f>'production chain'!A99</f>
        <v>909</v>
      </c>
      <c r="C99" s="3">
        <f>'production chain'!B99</f>
        <v>0</v>
      </c>
      <c r="D99" s="3" t="str">
        <f>'production chain'!C99</f>
        <v> - </v>
      </c>
      <c r="E99" s="3" t="str">
        <f>'production chain'!D99</f>
        <v> - </v>
      </c>
      <c r="F99" s="3">
        <f>'production chain'!E99</f>
        <v>0</v>
      </c>
      <c r="G99" s="3" t="str">
        <f>'production chain'!F99</f>
        <v> - </v>
      </c>
      <c r="I99" s="51">
        <f>'production chain'!I99</f>
        <v>0</v>
      </c>
      <c r="J99" s="45"/>
      <c r="K99" s="47"/>
      <c r="L99" s="47"/>
      <c r="M99" s="47"/>
      <c r="N99" s="47"/>
      <c r="O99" s="47"/>
      <c r="P99" s="47"/>
      <c r="Q99" s="47"/>
      <c r="R99" s="47"/>
      <c r="S99" s="60"/>
      <c r="T99" s="60"/>
      <c r="U99" s="46">
        <f t="shared" si="40"/>
        <v>0</v>
      </c>
      <c r="V99" s="42" t="str">
        <f t="shared" si="41"/>
        <v>equals not 100</v>
      </c>
      <c r="Y99" s="43">
        <f t="shared" si="42"/>
        <v>0</v>
      </c>
      <c r="Z99" s="43">
        <f t="shared" si="43"/>
        <v>0</v>
      </c>
      <c r="AA99" s="43">
        <f t="shared" si="44"/>
        <v>0</v>
      </c>
      <c r="AB99" s="43">
        <f t="shared" si="45"/>
        <v>0</v>
      </c>
      <c r="AC99" s="43">
        <f t="shared" si="46"/>
        <v>0</v>
      </c>
      <c r="AD99" s="43">
        <f t="shared" si="47"/>
        <v>0</v>
      </c>
      <c r="AE99" s="43">
        <f t="shared" si="48"/>
        <v>0</v>
      </c>
      <c r="AF99" s="43">
        <f t="shared" si="49"/>
        <v>0</v>
      </c>
      <c r="AG99" s="43">
        <f t="shared" si="50"/>
        <v>0</v>
      </c>
      <c r="AH99" s="43">
        <f t="shared" si="51"/>
        <v>0</v>
      </c>
      <c r="AZ99" s="40">
        <f t="shared" si="39"/>
        <v>9999</v>
      </c>
    </row>
    <row r="100" spans="1:52" ht="13.5" customHeight="1">
      <c r="A100" s="1">
        <v>213</v>
      </c>
      <c r="B100" s="3">
        <f>'production chain'!A100</f>
        <v>910</v>
      </c>
      <c r="C100" s="3">
        <f>'production chain'!B100</f>
        <v>0</v>
      </c>
      <c r="D100" s="3" t="str">
        <f>'production chain'!C100</f>
        <v> - </v>
      </c>
      <c r="E100" s="3" t="str">
        <f>'production chain'!D100</f>
        <v> - </v>
      </c>
      <c r="F100" s="3">
        <f>'production chain'!E100</f>
        <v>0</v>
      </c>
      <c r="G100" s="3" t="str">
        <f>'production chain'!F100</f>
        <v> - </v>
      </c>
      <c r="I100" s="51">
        <f>'production chain'!I100</f>
        <v>0</v>
      </c>
      <c r="J100" s="45"/>
      <c r="K100" s="47"/>
      <c r="L100" s="47"/>
      <c r="M100" s="47"/>
      <c r="N100" s="47"/>
      <c r="O100" s="47"/>
      <c r="P100" s="47"/>
      <c r="Q100" s="47"/>
      <c r="R100" s="47"/>
      <c r="S100" s="60"/>
      <c r="T100" s="60"/>
      <c r="U100" s="46">
        <f t="shared" si="40"/>
        <v>0</v>
      </c>
      <c r="V100" s="42" t="str">
        <f t="shared" si="41"/>
        <v>equals not 100</v>
      </c>
      <c r="Y100" s="43">
        <f t="shared" si="42"/>
        <v>0</v>
      </c>
      <c r="Z100" s="43">
        <f t="shared" si="43"/>
        <v>0</v>
      </c>
      <c r="AA100" s="43">
        <f t="shared" si="44"/>
        <v>0</v>
      </c>
      <c r="AB100" s="43">
        <f t="shared" si="45"/>
        <v>0</v>
      </c>
      <c r="AC100" s="43">
        <f t="shared" si="46"/>
        <v>0</v>
      </c>
      <c r="AD100" s="43">
        <f t="shared" si="47"/>
        <v>0</v>
      </c>
      <c r="AE100" s="43">
        <f t="shared" si="48"/>
        <v>0</v>
      </c>
      <c r="AF100" s="43">
        <f t="shared" si="49"/>
        <v>0</v>
      </c>
      <c r="AG100" s="43">
        <f t="shared" si="50"/>
        <v>0</v>
      </c>
      <c r="AH100" s="43">
        <f t="shared" si="51"/>
        <v>0</v>
      </c>
      <c r="AZ100" s="40">
        <f t="shared" si="39"/>
        <v>9999</v>
      </c>
    </row>
    <row r="101" spans="1:52" ht="13.5" customHeight="1">
      <c r="A101" s="1">
        <v>229</v>
      </c>
      <c r="B101" s="3"/>
      <c r="C101" s="3"/>
      <c r="D101" s="3"/>
      <c r="E101" s="3"/>
      <c r="F101" s="3"/>
      <c r="G101" s="3"/>
      <c r="I101" s="51"/>
      <c r="J101" s="45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Z101" s="40">
        <f>IF(C101=0,9999,#REF!+1)</f>
        <v>9999</v>
      </c>
    </row>
    <row r="102" spans="1:52" ht="13.5" customHeight="1">
      <c r="A102" s="1">
        <v>230</v>
      </c>
      <c r="B102" s="3"/>
      <c r="C102" s="3"/>
      <c r="D102" s="3"/>
      <c r="E102" s="3"/>
      <c r="F102" s="3"/>
      <c r="G102" s="3"/>
      <c r="I102" s="51"/>
      <c r="J102" s="45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Z102" s="40">
        <f aca="true" t="shared" si="52" ref="AZ102:AZ113">IF(C102=0,9999,A101+1)</f>
        <v>9999</v>
      </c>
    </row>
    <row r="103" spans="1:52" ht="13.5" customHeight="1">
      <c r="A103" s="1">
        <v>231</v>
      </c>
      <c r="B103" s="3">
        <f>'production chain'!A103</f>
        <v>1000</v>
      </c>
      <c r="C103" s="3" t="str">
        <f>'production chain'!B103</f>
        <v>#</v>
      </c>
      <c r="D103" s="50" t="str">
        <f>'production chain'!C103</f>
        <v>waste &amp; process emissions</v>
      </c>
      <c r="E103" s="3"/>
      <c r="F103" s="3"/>
      <c r="G103" s="3"/>
      <c r="I103" s="63">
        <f>'production chain'!I103</f>
        <v>0</v>
      </c>
      <c r="J103" s="45" t="str">
        <f>'production chain'!J103</f>
        <v>kg</v>
      </c>
      <c r="K103" s="50" t="str">
        <f>D103</f>
        <v>waste &amp; process emissions</v>
      </c>
      <c r="L103" s="3"/>
      <c r="M103" s="3"/>
      <c r="N103" s="3"/>
      <c r="O103" s="3"/>
      <c r="P103" s="3"/>
      <c r="Q103" s="3"/>
      <c r="R103" s="3"/>
      <c r="S103" s="3"/>
      <c r="T103" s="3"/>
      <c r="U103" s="3"/>
      <c r="Y103" s="50" t="str">
        <f>D103</f>
        <v>waste &amp; process emissions</v>
      </c>
      <c r="Z103" s="3"/>
      <c r="AA103" s="3"/>
      <c r="AB103" s="3"/>
      <c r="AC103" s="3"/>
      <c r="AD103" s="3"/>
      <c r="AE103" s="3"/>
      <c r="AF103" s="3"/>
      <c r="AG103" s="3"/>
      <c r="AH103" s="3"/>
      <c r="AZ103" s="40">
        <f t="shared" si="52"/>
        <v>231</v>
      </c>
    </row>
    <row r="104" spans="1:52" ht="13.5" customHeight="1">
      <c r="A104" s="1">
        <v>232</v>
      </c>
      <c r="B104" s="3">
        <f>'production chain'!A104</f>
        <v>1001</v>
      </c>
      <c r="C104" s="3">
        <f>'production chain'!B104</f>
        <v>0</v>
      </c>
      <c r="D104" s="3" t="str">
        <f>'production chain'!C104</f>
        <v> - </v>
      </c>
      <c r="E104" s="3" t="str">
        <f>'production chain'!D104</f>
        <v> - </v>
      </c>
      <c r="F104" s="3">
        <f>'production chain'!E104</f>
        <v>0</v>
      </c>
      <c r="G104" s="3" t="str">
        <f>'production chain'!F104</f>
        <v> - </v>
      </c>
      <c r="I104" s="51">
        <f>'production chain'!I104</f>
        <v>0</v>
      </c>
      <c r="J104" s="45"/>
      <c r="K104" s="47"/>
      <c r="L104" s="47"/>
      <c r="M104" s="47"/>
      <c r="N104" s="47"/>
      <c r="O104" s="47"/>
      <c r="P104" s="47"/>
      <c r="Q104" s="47"/>
      <c r="R104" s="47"/>
      <c r="S104" s="60"/>
      <c r="T104" s="60"/>
      <c r="U104" s="46">
        <f aca="true" t="shared" si="53" ref="U104:U113">SUM(K104:T104)</f>
        <v>0</v>
      </c>
      <c r="V104" s="42" t="str">
        <f aca="true" t="shared" si="54" ref="V104:V113">IF(U104=100%,"ok","equals not 100")</f>
        <v>equals not 100</v>
      </c>
      <c r="Y104" s="43">
        <f aca="true" t="shared" si="55" ref="Y104:Y113">K104*$I104</f>
        <v>0</v>
      </c>
      <c r="Z104" s="43">
        <f aca="true" t="shared" si="56" ref="Z104:Z113">L104*$I104</f>
        <v>0</v>
      </c>
      <c r="AA104" s="43">
        <f aca="true" t="shared" si="57" ref="AA104:AA113">M104*$I104</f>
        <v>0</v>
      </c>
      <c r="AB104" s="43">
        <f aca="true" t="shared" si="58" ref="AB104:AB113">N104*$I104</f>
        <v>0</v>
      </c>
      <c r="AC104" s="43">
        <f aca="true" t="shared" si="59" ref="AC104:AC113">O104*$I104</f>
        <v>0</v>
      </c>
      <c r="AD104" s="43">
        <f aca="true" t="shared" si="60" ref="AD104:AD113">P104*$I104</f>
        <v>0</v>
      </c>
      <c r="AE104" s="43">
        <f aca="true" t="shared" si="61" ref="AE104:AE113">Q104*$I104</f>
        <v>0</v>
      </c>
      <c r="AF104" s="43">
        <f aca="true" t="shared" si="62" ref="AF104:AF113">R104*$I104</f>
        <v>0</v>
      </c>
      <c r="AG104" s="43">
        <f aca="true" t="shared" si="63" ref="AG104:AG113">S104*$I104</f>
        <v>0</v>
      </c>
      <c r="AH104" s="43">
        <f aca="true" t="shared" si="64" ref="AH104:AH113">T104*$I104</f>
        <v>0</v>
      </c>
      <c r="AZ104" s="40">
        <f t="shared" si="52"/>
        <v>9999</v>
      </c>
    </row>
    <row r="105" spans="1:52" ht="13.5" customHeight="1">
      <c r="A105" s="1">
        <v>233</v>
      </c>
      <c r="B105" s="3">
        <f>'production chain'!A105</f>
        <v>1002</v>
      </c>
      <c r="C105" s="3">
        <f>'production chain'!B105</f>
        <v>0</v>
      </c>
      <c r="D105" s="3" t="str">
        <f>'production chain'!C105</f>
        <v> - </v>
      </c>
      <c r="E105" s="3" t="str">
        <f>'production chain'!D105</f>
        <v> - </v>
      </c>
      <c r="F105" s="3">
        <f>'production chain'!E105</f>
        <v>0</v>
      </c>
      <c r="G105" s="3" t="str">
        <f>'production chain'!F105</f>
        <v> - </v>
      </c>
      <c r="I105" s="51">
        <f>'production chain'!I105</f>
        <v>0</v>
      </c>
      <c r="J105" s="45"/>
      <c r="K105" s="47"/>
      <c r="L105" s="47"/>
      <c r="M105" s="47"/>
      <c r="N105" s="47"/>
      <c r="O105" s="47"/>
      <c r="P105" s="47"/>
      <c r="Q105" s="47"/>
      <c r="R105" s="47"/>
      <c r="S105" s="60"/>
      <c r="T105" s="60"/>
      <c r="U105" s="46">
        <f t="shared" si="53"/>
        <v>0</v>
      </c>
      <c r="V105" s="42" t="str">
        <f t="shared" si="54"/>
        <v>equals not 100</v>
      </c>
      <c r="Y105" s="43">
        <f t="shared" si="55"/>
        <v>0</v>
      </c>
      <c r="Z105" s="43">
        <f t="shared" si="56"/>
        <v>0</v>
      </c>
      <c r="AA105" s="43">
        <f t="shared" si="57"/>
        <v>0</v>
      </c>
      <c r="AB105" s="43">
        <f t="shared" si="58"/>
        <v>0</v>
      </c>
      <c r="AC105" s="43">
        <f t="shared" si="59"/>
        <v>0</v>
      </c>
      <c r="AD105" s="43">
        <f t="shared" si="60"/>
        <v>0</v>
      </c>
      <c r="AE105" s="43">
        <f t="shared" si="61"/>
        <v>0</v>
      </c>
      <c r="AF105" s="43">
        <f t="shared" si="62"/>
        <v>0</v>
      </c>
      <c r="AG105" s="43">
        <f t="shared" si="63"/>
        <v>0</v>
      </c>
      <c r="AH105" s="43">
        <f t="shared" si="64"/>
        <v>0</v>
      </c>
      <c r="AZ105" s="40">
        <f t="shared" si="52"/>
        <v>9999</v>
      </c>
    </row>
    <row r="106" spans="1:52" ht="13.5" customHeight="1">
      <c r="A106" s="1">
        <v>234</v>
      </c>
      <c r="B106" s="3">
        <f>'production chain'!A106</f>
        <v>1003</v>
      </c>
      <c r="C106" s="3">
        <f>'production chain'!B106</f>
        <v>0</v>
      </c>
      <c r="D106" s="3" t="str">
        <f>'production chain'!C106</f>
        <v> - </v>
      </c>
      <c r="E106" s="3" t="str">
        <f>'production chain'!D106</f>
        <v> - </v>
      </c>
      <c r="F106" s="3">
        <f>'production chain'!E106</f>
        <v>0</v>
      </c>
      <c r="G106" s="3" t="str">
        <f>'production chain'!F106</f>
        <v> - </v>
      </c>
      <c r="I106" s="51">
        <f>'production chain'!I106</f>
        <v>0</v>
      </c>
      <c r="J106" s="45"/>
      <c r="K106" s="47"/>
      <c r="L106" s="47"/>
      <c r="M106" s="47"/>
      <c r="N106" s="47"/>
      <c r="O106" s="47"/>
      <c r="P106" s="47"/>
      <c r="Q106" s="47"/>
      <c r="R106" s="47"/>
      <c r="S106" s="60"/>
      <c r="T106" s="60"/>
      <c r="U106" s="46">
        <f t="shared" si="53"/>
        <v>0</v>
      </c>
      <c r="V106" s="42" t="str">
        <f t="shared" si="54"/>
        <v>equals not 100</v>
      </c>
      <c r="Y106" s="43">
        <f t="shared" si="55"/>
        <v>0</v>
      </c>
      <c r="Z106" s="43">
        <f t="shared" si="56"/>
        <v>0</v>
      </c>
      <c r="AA106" s="43">
        <f t="shared" si="57"/>
        <v>0</v>
      </c>
      <c r="AB106" s="43">
        <f t="shared" si="58"/>
        <v>0</v>
      </c>
      <c r="AC106" s="43">
        <f t="shared" si="59"/>
        <v>0</v>
      </c>
      <c r="AD106" s="43">
        <f t="shared" si="60"/>
        <v>0</v>
      </c>
      <c r="AE106" s="43">
        <f t="shared" si="61"/>
        <v>0</v>
      </c>
      <c r="AF106" s="43">
        <f t="shared" si="62"/>
        <v>0</v>
      </c>
      <c r="AG106" s="43">
        <f t="shared" si="63"/>
        <v>0</v>
      </c>
      <c r="AH106" s="43">
        <f t="shared" si="64"/>
        <v>0</v>
      </c>
      <c r="AZ106" s="40">
        <f t="shared" si="52"/>
        <v>9999</v>
      </c>
    </row>
    <row r="107" spans="1:52" ht="13.5" customHeight="1">
      <c r="A107" s="1">
        <v>235</v>
      </c>
      <c r="B107" s="3">
        <f>'production chain'!A107</f>
        <v>1004</v>
      </c>
      <c r="C107" s="3">
        <f>'production chain'!B107</f>
        <v>0</v>
      </c>
      <c r="D107" s="3" t="str">
        <f>'production chain'!C107</f>
        <v> - </v>
      </c>
      <c r="E107" s="3" t="str">
        <f>'production chain'!D107</f>
        <v> - </v>
      </c>
      <c r="F107" s="3">
        <f>'production chain'!E107</f>
        <v>0</v>
      </c>
      <c r="G107" s="3" t="str">
        <f>'production chain'!F107</f>
        <v> - </v>
      </c>
      <c r="I107" s="51">
        <f>'production chain'!I107</f>
        <v>0</v>
      </c>
      <c r="J107" s="45"/>
      <c r="K107" s="47"/>
      <c r="L107" s="47"/>
      <c r="M107" s="47"/>
      <c r="N107" s="47"/>
      <c r="O107" s="47"/>
      <c r="P107" s="47"/>
      <c r="Q107" s="47"/>
      <c r="R107" s="47"/>
      <c r="S107" s="60"/>
      <c r="T107" s="60"/>
      <c r="U107" s="46">
        <f t="shared" si="53"/>
        <v>0</v>
      </c>
      <c r="V107" s="42" t="str">
        <f t="shared" si="54"/>
        <v>equals not 100</v>
      </c>
      <c r="Y107" s="43">
        <f t="shared" si="55"/>
        <v>0</v>
      </c>
      <c r="Z107" s="43">
        <f t="shared" si="56"/>
        <v>0</v>
      </c>
      <c r="AA107" s="43">
        <f t="shared" si="57"/>
        <v>0</v>
      </c>
      <c r="AB107" s="43">
        <f t="shared" si="58"/>
        <v>0</v>
      </c>
      <c r="AC107" s="43">
        <f t="shared" si="59"/>
        <v>0</v>
      </c>
      <c r="AD107" s="43">
        <f t="shared" si="60"/>
        <v>0</v>
      </c>
      <c r="AE107" s="43">
        <f t="shared" si="61"/>
        <v>0</v>
      </c>
      <c r="AF107" s="43">
        <f t="shared" si="62"/>
        <v>0</v>
      </c>
      <c r="AG107" s="43">
        <f t="shared" si="63"/>
        <v>0</v>
      </c>
      <c r="AH107" s="43">
        <f t="shared" si="64"/>
        <v>0</v>
      </c>
      <c r="AZ107" s="40">
        <f t="shared" si="52"/>
        <v>9999</v>
      </c>
    </row>
    <row r="108" spans="1:52" ht="13.5" customHeight="1">
      <c r="A108" s="1">
        <v>236</v>
      </c>
      <c r="B108" s="3">
        <f>'production chain'!A108</f>
        <v>1005</v>
      </c>
      <c r="C108" s="3">
        <f>'production chain'!B108</f>
        <v>0</v>
      </c>
      <c r="D108" s="3" t="str">
        <f>'production chain'!C108</f>
        <v> - </v>
      </c>
      <c r="E108" s="3" t="str">
        <f>'production chain'!D108</f>
        <v> - </v>
      </c>
      <c r="F108" s="3">
        <f>'production chain'!E108</f>
        <v>0</v>
      </c>
      <c r="G108" s="3" t="str">
        <f>'production chain'!F108</f>
        <v> - </v>
      </c>
      <c r="I108" s="51">
        <f>'production chain'!I108</f>
        <v>0</v>
      </c>
      <c r="J108" s="45"/>
      <c r="K108" s="47"/>
      <c r="L108" s="47"/>
      <c r="M108" s="47"/>
      <c r="N108" s="47"/>
      <c r="O108" s="47"/>
      <c r="P108" s="47"/>
      <c r="Q108" s="47"/>
      <c r="R108" s="47"/>
      <c r="S108" s="60"/>
      <c r="T108" s="60"/>
      <c r="U108" s="46">
        <f t="shared" si="53"/>
        <v>0</v>
      </c>
      <c r="V108" s="42" t="str">
        <f t="shared" si="54"/>
        <v>equals not 100</v>
      </c>
      <c r="Y108" s="43">
        <f t="shared" si="55"/>
        <v>0</v>
      </c>
      <c r="Z108" s="43">
        <f t="shared" si="56"/>
        <v>0</v>
      </c>
      <c r="AA108" s="43">
        <f t="shared" si="57"/>
        <v>0</v>
      </c>
      <c r="AB108" s="43">
        <f t="shared" si="58"/>
        <v>0</v>
      </c>
      <c r="AC108" s="43">
        <f t="shared" si="59"/>
        <v>0</v>
      </c>
      <c r="AD108" s="43">
        <f t="shared" si="60"/>
        <v>0</v>
      </c>
      <c r="AE108" s="43">
        <f t="shared" si="61"/>
        <v>0</v>
      </c>
      <c r="AF108" s="43">
        <f t="shared" si="62"/>
        <v>0</v>
      </c>
      <c r="AG108" s="43">
        <f t="shared" si="63"/>
        <v>0</v>
      </c>
      <c r="AH108" s="43">
        <f t="shared" si="64"/>
        <v>0</v>
      </c>
      <c r="AZ108" s="40">
        <f t="shared" si="52"/>
        <v>9999</v>
      </c>
    </row>
    <row r="109" spans="1:52" ht="13.5" customHeight="1">
      <c r="A109" s="1">
        <v>237</v>
      </c>
      <c r="B109" s="3">
        <f>'production chain'!A109</f>
        <v>1006</v>
      </c>
      <c r="C109" s="3">
        <f>'production chain'!B109</f>
        <v>0</v>
      </c>
      <c r="D109" s="3" t="str">
        <f>'production chain'!C109</f>
        <v> - </v>
      </c>
      <c r="E109" s="3" t="str">
        <f>'production chain'!D109</f>
        <v> - </v>
      </c>
      <c r="F109" s="3">
        <f>'production chain'!E109</f>
        <v>0</v>
      </c>
      <c r="G109" s="3" t="str">
        <f>'production chain'!F109</f>
        <v> - </v>
      </c>
      <c r="I109" s="51">
        <f>'production chain'!I109</f>
        <v>0</v>
      </c>
      <c r="J109" s="45"/>
      <c r="K109" s="47"/>
      <c r="L109" s="47"/>
      <c r="M109" s="47"/>
      <c r="N109" s="47"/>
      <c r="O109" s="47"/>
      <c r="P109" s="47"/>
      <c r="Q109" s="47"/>
      <c r="R109" s="47"/>
      <c r="S109" s="60"/>
      <c r="T109" s="60"/>
      <c r="U109" s="46">
        <f t="shared" si="53"/>
        <v>0</v>
      </c>
      <c r="V109" s="42" t="str">
        <f t="shared" si="54"/>
        <v>equals not 100</v>
      </c>
      <c r="Y109" s="43">
        <f t="shared" si="55"/>
        <v>0</v>
      </c>
      <c r="Z109" s="43">
        <f t="shared" si="56"/>
        <v>0</v>
      </c>
      <c r="AA109" s="43">
        <f t="shared" si="57"/>
        <v>0</v>
      </c>
      <c r="AB109" s="43">
        <f t="shared" si="58"/>
        <v>0</v>
      </c>
      <c r="AC109" s="43">
        <f t="shared" si="59"/>
        <v>0</v>
      </c>
      <c r="AD109" s="43">
        <f t="shared" si="60"/>
        <v>0</v>
      </c>
      <c r="AE109" s="43">
        <f t="shared" si="61"/>
        <v>0</v>
      </c>
      <c r="AF109" s="43">
        <f t="shared" si="62"/>
        <v>0</v>
      </c>
      <c r="AG109" s="43">
        <f t="shared" si="63"/>
        <v>0</v>
      </c>
      <c r="AH109" s="43">
        <f t="shared" si="64"/>
        <v>0</v>
      </c>
      <c r="AZ109" s="40">
        <f t="shared" si="52"/>
        <v>9999</v>
      </c>
    </row>
    <row r="110" spans="1:52" ht="13.5" customHeight="1">
      <c r="A110" s="1">
        <v>238</v>
      </c>
      <c r="B110" s="3">
        <f>'production chain'!A110</f>
        <v>1007</v>
      </c>
      <c r="C110" s="3">
        <f>'production chain'!B110</f>
        <v>0</v>
      </c>
      <c r="D110" s="3" t="str">
        <f>'production chain'!C110</f>
        <v> - </v>
      </c>
      <c r="E110" s="3" t="str">
        <f>'production chain'!D110</f>
        <v> - </v>
      </c>
      <c r="F110" s="3">
        <f>'production chain'!E110</f>
        <v>0</v>
      </c>
      <c r="G110" s="3" t="str">
        <f>'production chain'!F110</f>
        <v> - </v>
      </c>
      <c r="I110" s="51">
        <f>'production chain'!I110</f>
        <v>0</v>
      </c>
      <c r="J110" s="45"/>
      <c r="K110" s="47"/>
      <c r="L110" s="47"/>
      <c r="M110" s="47"/>
      <c r="N110" s="47"/>
      <c r="O110" s="47"/>
      <c r="P110" s="47"/>
      <c r="Q110" s="47"/>
      <c r="R110" s="47"/>
      <c r="S110" s="60"/>
      <c r="T110" s="60"/>
      <c r="U110" s="46">
        <f t="shared" si="53"/>
        <v>0</v>
      </c>
      <c r="V110" s="42" t="str">
        <f t="shared" si="54"/>
        <v>equals not 100</v>
      </c>
      <c r="Y110" s="43">
        <f t="shared" si="55"/>
        <v>0</v>
      </c>
      <c r="Z110" s="43">
        <f t="shared" si="56"/>
        <v>0</v>
      </c>
      <c r="AA110" s="43">
        <f t="shared" si="57"/>
        <v>0</v>
      </c>
      <c r="AB110" s="43">
        <f t="shared" si="58"/>
        <v>0</v>
      </c>
      <c r="AC110" s="43">
        <f t="shared" si="59"/>
        <v>0</v>
      </c>
      <c r="AD110" s="43">
        <f t="shared" si="60"/>
        <v>0</v>
      </c>
      <c r="AE110" s="43">
        <f t="shared" si="61"/>
        <v>0</v>
      </c>
      <c r="AF110" s="43">
        <f t="shared" si="62"/>
        <v>0</v>
      </c>
      <c r="AG110" s="43">
        <f t="shared" si="63"/>
        <v>0</v>
      </c>
      <c r="AH110" s="43">
        <f t="shared" si="64"/>
        <v>0</v>
      </c>
      <c r="AZ110" s="40">
        <f t="shared" si="52"/>
        <v>9999</v>
      </c>
    </row>
    <row r="111" spans="1:52" ht="13.5" customHeight="1">
      <c r="A111" s="1">
        <v>239</v>
      </c>
      <c r="B111" s="3">
        <f>'production chain'!A111</f>
        <v>1008</v>
      </c>
      <c r="C111" s="3">
        <f>'production chain'!B111</f>
        <v>0</v>
      </c>
      <c r="D111" s="3" t="str">
        <f>'production chain'!C111</f>
        <v> - </v>
      </c>
      <c r="E111" s="3" t="str">
        <f>'production chain'!D111</f>
        <v> - </v>
      </c>
      <c r="F111" s="3">
        <f>'production chain'!E111</f>
        <v>0</v>
      </c>
      <c r="G111" s="3" t="str">
        <f>'production chain'!F111</f>
        <v> - </v>
      </c>
      <c r="I111" s="51">
        <f>'production chain'!I111</f>
        <v>0</v>
      </c>
      <c r="J111" s="45"/>
      <c r="K111" s="47"/>
      <c r="L111" s="47"/>
      <c r="M111" s="47"/>
      <c r="N111" s="47"/>
      <c r="O111" s="47"/>
      <c r="P111" s="47"/>
      <c r="Q111" s="47"/>
      <c r="R111" s="47"/>
      <c r="S111" s="60"/>
      <c r="T111" s="60"/>
      <c r="U111" s="46">
        <f t="shared" si="53"/>
        <v>0</v>
      </c>
      <c r="V111" s="42" t="str">
        <f t="shared" si="54"/>
        <v>equals not 100</v>
      </c>
      <c r="Y111" s="43">
        <f t="shared" si="55"/>
        <v>0</v>
      </c>
      <c r="Z111" s="43">
        <f t="shared" si="56"/>
        <v>0</v>
      </c>
      <c r="AA111" s="43">
        <f t="shared" si="57"/>
        <v>0</v>
      </c>
      <c r="AB111" s="43">
        <f t="shared" si="58"/>
        <v>0</v>
      </c>
      <c r="AC111" s="43">
        <f t="shared" si="59"/>
        <v>0</v>
      </c>
      <c r="AD111" s="43">
        <f t="shared" si="60"/>
        <v>0</v>
      </c>
      <c r="AE111" s="43">
        <f t="shared" si="61"/>
        <v>0</v>
      </c>
      <c r="AF111" s="43">
        <f t="shared" si="62"/>
        <v>0</v>
      </c>
      <c r="AG111" s="43">
        <f t="shared" si="63"/>
        <v>0</v>
      </c>
      <c r="AH111" s="43">
        <f t="shared" si="64"/>
        <v>0</v>
      </c>
      <c r="AZ111" s="40">
        <f t="shared" si="52"/>
        <v>9999</v>
      </c>
    </row>
    <row r="112" spans="1:52" ht="13.5" customHeight="1">
      <c r="A112" s="1">
        <v>240</v>
      </c>
      <c r="B112" s="3">
        <f>'production chain'!A112</f>
        <v>1009</v>
      </c>
      <c r="C112" s="3">
        <f>'production chain'!B112</f>
        <v>0</v>
      </c>
      <c r="D112" s="3" t="str">
        <f>'production chain'!C112</f>
        <v> - </v>
      </c>
      <c r="E112" s="3" t="str">
        <f>'production chain'!D112</f>
        <v> - </v>
      </c>
      <c r="F112" s="3">
        <f>'production chain'!E112</f>
        <v>0</v>
      </c>
      <c r="G112" s="3" t="str">
        <f>'production chain'!F112</f>
        <v> - </v>
      </c>
      <c r="I112" s="51">
        <f>'production chain'!I112</f>
        <v>0</v>
      </c>
      <c r="J112" s="45"/>
      <c r="K112" s="47"/>
      <c r="L112" s="47"/>
      <c r="M112" s="47"/>
      <c r="N112" s="47"/>
      <c r="O112" s="47"/>
      <c r="P112" s="47"/>
      <c r="Q112" s="47"/>
      <c r="R112" s="47"/>
      <c r="S112" s="60"/>
      <c r="T112" s="60"/>
      <c r="U112" s="46">
        <f t="shared" si="53"/>
        <v>0</v>
      </c>
      <c r="V112" s="42" t="str">
        <f t="shared" si="54"/>
        <v>equals not 100</v>
      </c>
      <c r="Y112" s="43">
        <f t="shared" si="55"/>
        <v>0</v>
      </c>
      <c r="Z112" s="43">
        <f t="shared" si="56"/>
        <v>0</v>
      </c>
      <c r="AA112" s="43">
        <f t="shared" si="57"/>
        <v>0</v>
      </c>
      <c r="AB112" s="43">
        <f t="shared" si="58"/>
        <v>0</v>
      </c>
      <c r="AC112" s="43">
        <f t="shared" si="59"/>
        <v>0</v>
      </c>
      <c r="AD112" s="43">
        <f t="shared" si="60"/>
        <v>0</v>
      </c>
      <c r="AE112" s="43">
        <f t="shared" si="61"/>
        <v>0</v>
      </c>
      <c r="AF112" s="43">
        <f t="shared" si="62"/>
        <v>0</v>
      </c>
      <c r="AG112" s="43">
        <f t="shared" si="63"/>
        <v>0</v>
      </c>
      <c r="AH112" s="43">
        <f t="shared" si="64"/>
        <v>0</v>
      </c>
      <c r="AZ112" s="40">
        <f t="shared" si="52"/>
        <v>9999</v>
      </c>
    </row>
    <row r="113" spans="1:52" ht="13.5" customHeight="1">
      <c r="A113" s="1">
        <v>241</v>
      </c>
      <c r="B113" s="3">
        <f>'production chain'!A113</f>
        <v>1010</v>
      </c>
      <c r="C113" s="3">
        <f>'production chain'!B113</f>
        <v>0</v>
      </c>
      <c r="D113" s="3" t="str">
        <f>'production chain'!C113</f>
        <v> - </v>
      </c>
      <c r="E113" s="3" t="str">
        <f>'production chain'!D113</f>
        <v> - </v>
      </c>
      <c r="F113" s="3">
        <f>'production chain'!E113</f>
        <v>0</v>
      </c>
      <c r="G113" s="3" t="str">
        <f>'production chain'!F113</f>
        <v> - </v>
      </c>
      <c r="I113" s="51">
        <f>'production chain'!I113</f>
        <v>0</v>
      </c>
      <c r="J113" s="45"/>
      <c r="K113" s="47"/>
      <c r="L113" s="47"/>
      <c r="M113" s="47"/>
      <c r="N113" s="47"/>
      <c r="O113" s="47"/>
      <c r="P113" s="47"/>
      <c r="Q113" s="47"/>
      <c r="R113" s="47"/>
      <c r="S113" s="60"/>
      <c r="T113" s="60"/>
      <c r="U113" s="46">
        <f t="shared" si="53"/>
        <v>0</v>
      </c>
      <c r="V113" s="42" t="str">
        <f t="shared" si="54"/>
        <v>equals not 100</v>
      </c>
      <c r="Y113" s="43">
        <f t="shared" si="55"/>
        <v>0</v>
      </c>
      <c r="Z113" s="43">
        <f t="shared" si="56"/>
        <v>0</v>
      </c>
      <c r="AA113" s="43">
        <f t="shared" si="57"/>
        <v>0</v>
      </c>
      <c r="AB113" s="43">
        <f t="shared" si="58"/>
        <v>0</v>
      </c>
      <c r="AC113" s="43">
        <f t="shared" si="59"/>
        <v>0</v>
      </c>
      <c r="AD113" s="43">
        <f t="shared" si="60"/>
        <v>0</v>
      </c>
      <c r="AE113" s="43">
        <f t="shared" si="61"/>
        <v>0</v>
      </c>
      <c r="AF113" s="43">
        <f t="shared" si="62"/>
        <v>0</v>
      </c>
      <c r="AG113" s="43">
        <f t="shared" si="63"/>
        <v>0</v>
      </c>
      <c r="AH113" s="43">
        <f t="shared" si="64"/>
        <v>0</v>
      </c>
      <c r="AZ113" s="40">
        <f t="shared" si="52"/>
        <v>9999</v>
      </c>
    </row>
    <row r="114" spans="2:34" ht="13.5" customHeight="1">
      <c r="B114" s="3"/>
      <c r="C114" s="64"/>
      <c r="D114" s="50"/>
      <c r="E114" s="50"/>
      <c r="F114" s="64"/>
      <c r="G114" s="50"/>
      <c r="I114" s="50"/>
      <c r="K114" s="64" t="s">
        <v>31</v>
      </c>
      <c r="L114" s="64" t="s">
        <v>31</v>
      </c>
      <c r="M114" s="64" t="s">
        <v>31</v>
      </c>
      <c r="N114" s="64" t="s">
        <v>31</v>
      </c>
      <c r="O114" s="64" t="s">
        <v>31</v>
      </c>
      <c r="P114" s="64" t="s">
        <v>31</v>
      </c>
      <c r="Q114" s="64" t="s">
        <v>31</v>
      </c>
      <c r="R114" s="64" t="s">
        <v>31</v>
      </c>
      <c r="S114" s="64" t="s">
        <v>31</v>
      </c>
      <c r="T114" s="64" t="s">
        <v>31</v>
      </c>
      <c r="U114" s="65" t="s">
        <v>31</v>
      </c>
      <c r="Y114" s="67" t="s">
        <v>42</v>
      </c>
      <c r="Z114" s="67" t="s">
        <v>42</v>
      </c>
      <c r="AA114" s="67" t="s">
        <v>42</v>
      </c>
      <c r="AB114" s="67" t="s">
        <v>42</v>
      </c>
      <c r="AC114" s="67" t="s">
        <v>42</v>
      </c>
      <c r="AD114" s="67" t="s">
        <v>42</v>
      </c>
      <c r="AE114" s="67" t="s">
        <v>42</v>
      </c>
      <c r="AF114" s="67" t="s">
        <v>42</v>
      </c>
      <c r="AG114" s="67" t="s">
        <v>42</v>
      </c>
      <c r="AH114" s="67" t="s">
        <v>42</v>
      </c>
    </row>
    <row r="115" spans="2:34" ht="13.5" customHeight="1">
      <c r="B115" s="3"/>
      <c r="C115" s="3"/>
      <c r="D115" s="3"/>
      <c r="E115" s="3"/>
      <c r="F115" s="3"/>
      <c r="G115" s="3"/>
      <c r="I115" s="3"/>
      <c r="K115" s="3"/>
      <c r="L115" s="3"/>
      <c r="M115" s="3"/>
      <c r="N115" s="3"/>
      <c r="O115" s="3"/>
      <c r="P115" s="3"/>
      <c r="Q115" s="3"/>
      <c r="R115" s="3"/>
      <c r="S115" s="24"/>
      <c r="T115" s="24"/>
      <c r="U115" s="24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</sheetData>
  <sheetProtection password="DFA3" sheet="1" objects="1" scenarios="1"/>
  <printOptions/>
  <pageMargins left="1.1811023622047245" right="0.7874015748031497" top="0.7874015748031497" bottom="0.7874015748031497" header="0.5118110236220472" footer="0.5118110236220472"/>
  <pageSetup fitToHeight="1" fitToWidth="1" horizontalDpi="600" verticalDpi="600" orientation="landscape" paperSize="9" scale="17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"/>
  <dimension ref="A1:J265"/>
  <sheetViews>
    <sheetView workbookViewId="0" topLeftCell="A1">
      <pane ySplit="14" topLeftCell="BM15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10.7109375" style="1" customWidth="1"/>
    <col min="2" max="2" width="6.7109375" style="1" customWidth="1"/>
    <col min="3" max="3" width="40.7109375" style="1" customWidth="1"/>
    <col min="4" max="4" width="18.7109375" style="1" customWidth="1"/>
    <col min="5" max="5" width="14.7109375" style="1" customWidth="1"/>
    <col min="6" max="7" width="8.7109375" style="1" customWidth="1"/>
    <col min="8" max="8" width="18.7109375" style="1" customWidth="1"/>
    <col min="9" max="9" width="10.7109375" style="1" customWidth="1"/>
    <col min="10" max="16384" width="9.140625" style="1" customWidth="1"/>
  </cols>
  <sheetData>
    <row r="1" spans="2:10" ht="13.5" customHeight="1">
      <c r="B1" s="2" t="s">
        <v>112</v>
      </c>
      <c r="E1" s="2"/>
      <c r="G1" s="2"/>
      <c r="H1" s="2"/>
      <c r="I1" s="2"/>
      <c r="J1" s="2"/>
    </row>
    <row r="2" spans="2:10" ht="13.5" customHeight="1">
      <c r="B2" s="2"/>
      <c r="E2" s="2"/>
      <c r="G2" s="2"/>
      <c r="H2" s="2"/>
      <c r="I2" s="2"/>
      <c r="J2" s="2"/>
    </row>
    <row r="3" spans="5:10" ht="13.5" customHeight="1">
      <c r="E3" s="2"/>
      <c r="G3" s="2"/>
      <c r="H3" s="2"/>
      <c r="I3" s="2"/>
      <c r="J3" s="2"/>
    </row>
    <row r="4" spans="5:10" ht="13.5" customHeight="1">
      <c r="E4" s="2"/>
      <c r="G4" s="2"/>
      <c r="H4" s="2"/>
      <c r="I4" s="2"/>
      <c r="J4" s="2"/>
    </row>
    <row r="5" spans="5:10" ht="13.5" customHeight="1">
      <c r="E5" s="2"/>
      <c r="G5" s="2"/>
      <c r="H5" s="2"/>
      <c r="I5" s="2"/>
      <c r="J5" s="2"/>
    </row>
    <row r="6" spans="5:10" ht="13.5" customHeight="1">
      <c r="E6" s="2"/>
      <c r="G6" s="2"/>
      <c r="H6" s="2"/>
      <c r="I6" s="2"/>
      <c r="J6" s="2"/>
    </row>
    <row r="7" ht="13.5" customHeight="1"/>
    <row r="8" ht="13.5" customHeight="1"/>
    <row r="9" ht="13.5" customHeight="1"/>
    <row r="10" spans="1:3" ht="13.5" customHeight="1">
      <c r="A10" s="2" t="s">
        <v>72</v>
      </c>
      <c r="C10" s="16" t="s">
        <v>74</v>
      </c>
    </row>
    <row r="11" spans="1:2" ht="13.5" customHeight="1">
      <c r="A11" s="2" t="s">
        <v>73</v>
      </c>
      <c r="B11" s="2"/>
    </row>
    <row r="12" ht="13.5" customHeight="1">
      <c r="A12" s="2" t="s">
        <v>69</v>
      </c>
    </row>
    <row r="13" spans="2:9" ht="13.5" customHeight="1">
      <c r="B13" s="19">
        <v>1</v>
      </c>
      <c r="C13" s="19">
        <v>2</v>
      </c>
      <c r="D13" s="19">
        <v>3</v>
      </c>
      <c r="E13" s="19">
        <v>4</v>
      </c>
      <c r="F13" s="19">
        <v>5</v>
      </c>
      <c r="G13" s="19">
        <v>6</v>
      </c>
      <c r="H13" s="19">
        <v>7</v>
      </c>
      <c r="I13" s="19">
        <v>8</v>
      </c>
    </row>
    <row r="14" spans="2:9" ht="13.5" customHeight="1" thickBot="1">
      <c r="B14" s="19" t="s">
        <v>20</v>
      </c>
      <c r="C14" s="2" t="s">
        <v>113</v>
      </c>
      <c r="D14" s="2" t="s">
        <v>114</v>
      </c>
      <c r="E14" s="2" t="s">
        <v>115</v>
      </c>
      <c r="F14" s="2" t="s">
        <v>116</v>
      </c>
      <c r="G14" s="2" t="s">
        <v>117</v>
      </c>
      <c r="H14" s="2" t="s">
        <v>118</v>
      </c>
      <c r="I14" s="2" t="s">
        <v>119</v>
      </c>
    </row>
    <row r="15" spans="2:9" ht="13.5" customHeight="1" thickBot="1">
      <c r="B15" s="15">
        <v>0</v>
      </c>
      <c r="C15" t="s">
        <v>60</v>
      </c>
      <c r="D15" t="s">
        <v>60</v>
      </c>
      <c r="E15">
        <v>0</v>
      </c>
      <c r="F15" t="s">
        <v>60</v>
      </c>
      <c r="G15" t="s">
        <v>60</v>
      </c>
      <c r="H15" t="s">
        <v>60</v>
      </c>
      <c r="I15" t="s">
        <v>60</v>
      </c>
    </row>
    <row r="16" spans="2:9" ht="13.5" customHeight="1" thickBot="1">
      <c r="B16" s="15">
        <v>1</v>
      </c>
      <c r="C16" t="s">
        <v>383</v>
      </c>
      <c r="D16" t="s">
        <v>384</v>
      </c>
      <c r="E16" s="18">
        <v>0.499900783084623</v>
      </c>
      <c r="F16" t="s">
        <v>41</v>
      </c>
      <c r="G16">
        <v>2010</v>
      </c>
      <c r="H16" t="s">
        <v>46</v>
      </c>
      <c r="I16" t="s">
        <v>45</v>
      </c>
    </row>
    <row r="17" spans="2:9" ht="13.5" customHeight="1" thickBot="1">
      <c r="B17" s="15">
        <v>2</v>
      </c>
      <c r="C17" t="s">
        <v>385</v>
      </c>
      <c r="D17" t="s">
        <v>384</v>
      </c>
      <c r="E17" s="18">
        <v>0.018440722719438116</v>
      </c>
      <c r="F17" t="s">
        <v>41</v>
      </c>
      <c r="G17">
        <v>2010</v>
      </c>
      <c r="H17" t="s">
        <v>46</v>
      </c>
      <c r="I17" t="s">
        <v>45</v>
      </c>
    </row>
    <row r="18" spans="2:9" ht="13.5" customHeight="1" thickBot="1">
      <c r="B18" s="15">
        <v>3</v>
      </c>
      <c r="C18" t="s">
        <v>391</v>
      </c>
      <c r="D18" t="s">
        <v>384</v>
      </c>
      <c r="E18" s="18">
        <v>2.0119141437126133</v>
      </c>
      <c r="F18" t="s">
        <v>15</v>
      </c>
      <c r="G18">
        <v>2010</v>
      </c>
      <c r="H18" t="s">
        <v>67</v>
      </c>
      <c r="I18" t="s">
        <v>45</v>
      </c>
    </row>
    <row r="19" spans="2:9" ht="13.5" customHeight="1" thickBot="1">
      <c r="B19" s="15">
        <v>4</v>
      </c>
      <c r="C19" t="s">
        <v>392</v>
      </c>
      <c r="D19" t="s">
        <v>384</v>
      </c>
      <c r="E19" s="18">
        <v>23.837845304651818</v>
      </c>
      <c r="F19" t="s">
        <v>14</v>
      </c>
      <c r="G19">
        <v>2010</v>
      </c>
      <c r="H19" t="s">
        <v>68</v>
      </c>
      <c r="I19" t="s">
        <v>45</v>
      </c>
    </row>
    <row r="20" spans="2:9" ht="13.5" customHeight="1" thickBot="1">
      <c r="B20" s="15">
        <v>5</v>
      </c>
      <c r="C20" t="s">
        <v>120</v>
      </c>
      <c r="D20" t="s">
        <v>121</v>
      </c>
      <c r="E20" s="18">
        <v>0.0584</v>
      </c>
      <c r="F20" t="s">
        <v>21</v>
      </c>
      <c r="G20">
        <v>2010</v>
      </c>
      <c r="H20" t="s">
        <v>122</v>
      </c>
      <c r="I20" t="s">
        <v>22</v>
      </c>
    </row>
    <row r="21" spans="2:9" ht="13.5" customHeight="1" thickBot="1">
      <c r="B21" s="15">
        <v>6</v>
      </c>
      <c r="C21" t="s">
        <v>123</v>
      </c>
      <c r="D21" t="s">
        <v>121</v>
      </c>
      <c r="E21" s="18">
        <v>0.0643</v>
      </c>
      <c r="F21" t="s">
        <v>21</v>
      </c>
      <c r="G21">
        <v>2010</v>
      </c>
      <c r="H21" t="s">
        <v>122</v>
      </c>
      <c r="I21" t="s">
        <v>22</v>
      </c>
    </row>
    <row r="22" spans="2:9" ht="13.5" customHeight="1" thickBot="1">
      <c r="B22" s="15">
        <v>7</v>
      </c>
      <c r="C22" t="s">
        <v>124</v>
      </c>
      <c r="D22" t="s">
        <v>121</v>
      </c>
      <c r="E22" s="18">
        <v>0.00677</v>
      </c>
      <c r="F22" t="s">
        <v>21</v>
      </c>
      <c r="G22">
        <v>2002</v>
      </c>
      <c r="H22" t="s">
        <v>24</v>
      </c>
      <c r="I22" t="s">
        <v>125</v>
      </c>
    </row>
    <row r="23" spans="2:9" ht="13.5" customHeight="1" thickBot="1">
      <c r="B23" s="15">
        <v>8</v>
      </c>
      <c r="C23" t="s">
        <v>129</v>
      </c>
      <c r="D23" t="s">
        <v>121</v>
      </c>
      <c r="E23" s="18">
        <v>0.293</v>
      </c>
      <c r="F23" t="s">
        <v>21</v>
      </c>
      <c r="G23">
        <v>2004</v>
      </c>
      <c r="H23" t="s">
        <v>24</v>
      </c>
      <c r="I23" t="s">
        <v>130</v>
      </c>
    </row>
    <row r="24" spans="2:9" ht="13.5" customHeight="1" thickBot="1">
      <c r="B24" s="15">
        <v>9</v>
      </c>
      <c r="C24" t="s">
        <v>131</v>
      </c>
      <c r="D24" t="s">
        <v>121</v>
      </c>
      <c r="E24" s="18">
        <v>0.396</v>
      </c>
      <c r="F24" t="s">
        <v>21</v>
      </c>
      <c r="G24">
        <v>2004</v>
      </c>
      <c r="H24" t="s">
        <v>24</v>
      </c>
      <c r="I24" t="s">
        <v>130</v>
      </c>
    </row>
    <row r="25" spans="2:9" ht="13.5" customHeight="1" thickBot="1">
      <c r="B25" s="15">
        <v>10</v>
      </c>
      <c r="C25" t="s">
        <v>132</v>
      </c>
      <c r="D25" t="s">
        <v>121</v>
      </c>
      <c r="E25" s="18">
        <v>0.139</v>
      </c>
      <c r="F25" t="s">
        <v>21</v>
      </c>
      <c r="G25">
        <v>2004</v>
      </c>
      <c r="H25" t="s">
        <v>24</v>
      </c>
      <c r="I25" t="s">
        <v>130</v>
      </c>
    </row>
    <row r="26" spans="2:9" ht="13.5" customHeight="1" thickBot="1">
      <c r="B26" s="15">
        <v>11</v>
      </c>
      <c r="C26" t="s">
        <v>133</v>
      </c>
      <c r="D26" t="s">
        <v>121</v>
      </c>
      <c r="E26" s="18">
        <v>0.0986</v>
      </c>
      <c r="F26" t="s">
        <v>21</v>
      </c>
      <c r="G26">
        <v>2002</v>
      </c>
      <c r="H26" t="s">
        <v>24</v>
      </c>
      <c r="I26" t="s">
        <v>49</v>
      </c>
    </row>
    <row r="27" spans="2:9" ht="13.5" customHeight="1" thickBot="1">
      <c r="B27" s="15">
        <v>12</v>
      </c>
      <c r="C27" t="s">
        <v>134</v>
      </c>
      <c r="D27" t="s">
        <v>121</v>
      </c>
      <c r="E27" s="18">
        <v>0.0905</v>
      </c>
      <c r="F27" t="s">
        <v>21</v>
      </c>
      <c r="G27">
        <v>2002</v>
      </c>
      <c r="H27" t="s">
        <v>24</v>
      </c>
      <c r="I27" t="s">
        <v>130</v>
      </c>
    </row>
    <row r="28" spans="2:9" ht="13.5" customHeight="1" thickBot="1">
      <c r="B28" s="15">
        <v>13</v>
      </c>
      <c r="C28" t="s">
        <v>135</v>
      </c>
      <c r="D28" t="s">
        <v>121</v>
      </c>
      <c r="E28" s="18">
        <v>0.0725</v>
      </c>
      <c r="F28" t="s">
        <v>21</v>
      </c>
      <c r="G28">
        <v>2002</v>
      </c>
      <c r="H28" t="s">
        <v>24</v>
      </c>
      <c r="I28" t="s">
        <v>49</v>
      </c>
    </row>
    <row r="29" spans="2:9" ht="13.5" customHeight="1" thickBot="1">
      <c r="B29" s="15">
        <v>14</v>
      </c>
      <c r="C29" t="s">
        <v>275</v>
      </c>
      <c r="D29" t="s">
        <v>121</v>
      </c>
      <c r="E29" s="18">
        <v>0.00399</v>
      </c>
      <c r="F29" t="s">
        <v>21</v>
      </c>
      <c r="G29">
        <v>2002</v>
      </c>
      <c r="H29" t="s">
        <v>10</v>
      </c>
      <c r="I29" t="s">
        <v>276</v>
      </c>
    </row>
    <row r="30" spans="2:9" ht="13.5" customHeight="1" thickBot="1">
      <c r="B30" s="15">
        <v>15</v>
      </c>
      <c r="C30" t="s">
        <v>277</v>
      </c>
      <c r="D30" t="s">
        <v>121</v>
      </c>
      <c r="E30" s="18">
        <v>0.0048</v>
      </c>
      <c r="F30" t="s">
        <v>21</v>
      </c>
      <c r="G30">
        <v>2001</v>
      </c>
      <c r="H30" t="s">
        <v>10</v>
      </c>
      <c r="I30" t="s">
        <v>278</v>
      </c>
    </row>
    <row r="31" spans="2:9" ht="13.5" customHeight="1" thickBot="1">
      <c r="B31" s="15">
        <v>16</v>
      </c>
      <c r="C31" t="s">
        <v>279</v>
      </c>
      <c r="D31" t="s">
        <v>121</v>
      </c>
      <c r="E31" s="18">
        <v>0.00448</v>
      </c>
      <c r="F31" t="s">
        <v>21</v>
      </c>
      <c r="G31">
        <v>2002</v>
      </c>
      <c r="H31" t="s">
        <v>10</v>
      </c>
      <c r="I31" t="s">
        <v>278</v>
      </c>
    </row>
    <row r="32" spans="2:9" ht="13.5" customHeight="1" thickBot="1">
      <c r="B32" s="15">
        <v>17</v>
      </c>
      <c r="C32" t="s">
        <v>280</v>
      </c>
      <c r="D32" t="s">
        <v>121</v>
      </c>
      <c r="E32" s="18">
        <v>0.00169</v>
      </c>
      <c r="F32" t="s">
        <v>21</v>
      </c>
      <c r="G32">
        <v>1999</v>
      </c>
      <c r="H32" t="s">
        <v>10</v>
      </c>
      <c r="I32" t="s">
        <v>281</v>
      </c>
    </row>
    <row r="33" spans="2:9" ht="13.5" customHeight="1" thickBot="1">
      <c r="B33" s="15">
        <v>18</v>
      </c>
      <c r="C33" t="s">
        <v>282</v>
      </c>
      <c r="D33" t="s">
        <v>121</v>
      </c>
      <c r="E33" s="18">
        <v>0.0199</v>
      </c>
      <c r="F33" t="s">
        <v>21</v>
      </c>
      <c r="G33">
        <v>2005</v>
      </c>
      <c r="H33" t="s">
        <v>10</v>
      </c>
      <c r="I33" t="s">
        <v>278</v>
      </c>
    </row>
    <row r="34" spans="2:9" ht="13.5" customHeight="1" thickBot="1">
      <c r="B34" s="15">
        <v>19</v>
      </c>
      <c r="C34" t="s">
        <v>187</v>
      </c>
      <c r="D34" t="s">
        <v>406</v>
      </c>
      <c r="E34" s="18">
        <v>0.45</v>
      </c>
      <c r="F34" t="s">
        <v>42</v>
      </c>
      <c r="G34">
        <v>2004</v>
      </c>
      <c r="H34" t="s">
        <v>50</v>
      </c>
      <c r="I34" t="s">
        <v>48</v>
      </c>
    </row>
    <row r="35" spans="2:9" ht="13.5" customHeight="1" thickBot="1">
      <c r="B35" s="15">
        <v>20</v>
      </c>
      <c r="C35" t="s">
        <v>188</v>
      </c>
      <c r="D35" t="s">
        <v>406</v>
      </c>
      <c r="E35" s="18">
        <v>0.12</v>
      </c>
      <c r="F35" t="s">
        <v>42</v>
      </c>
      <c r="G35">
        <v>2009</v>
      </c>
      <c r="H35" t="s">
        <v>64</v>
      </c>
      <c r="I35" t="s">
        <v>22</v>
      </c>
    </row>
    <row r="36" spans="2:9" ht="13.5" customHeight="1" thickBot="1">
      <c r="B36" s="15">
        <v>21</v>
      </c>
      <c r="C36" t="s">
        <v>189</v>
      </c>
      <c r="D36" t="s">
        <v>406</v>
      </c>
      <c r="E36" s="18">
        <v>8.9</v>
      </c>
      <c r="F36" t="s">
        <v>42</v>
      </c>
      <c r="G36">
        <v>2008</v>
      </c>
      <c r="H36" t="s">
        <v>144</v>
      </c>
      <c r="I36" t="s">
        <v>25</v>
      </c>
    </row>
    <row r="37" spans="2:9" ht="13.5" customHeight="1" thickBot="1">
      <c r="B37" s="15">
        <v>22</v>
      </c>
      <c r="C37" t="s">
        <v>190</v>
      </c>
      <c r="D37" t="s">
        <v>406</v>
      </c>
      <c r="E37" s="18">
        <v>12.1</v>
      </c>
      <c r="F37" t="s">
        <v>42</v>
      </c>
      <c r="G37">
        <v>2008</v>
      </c>
      <c r="H37" t="s">
        <v>144</v>
      </c>
      <c r="I37" t="s">
        <v>25</v>
      </c>
    </row>
    <row r="38" spans="2:9" ht="13.5" customHeight="1" thickBot="1">
      <c r="B38" s="15">
        <v>23</v>
      </c>
      <c r="C38" t="s">
        <v>191</v>
      </c>
      <c r="D38" t="s">
        <v>406</v>
      </c>
      <c r="E38" s="18">
        <v>67.9</v>
      </c>
      <c r="F38" t="s">
        <v>42</v>
      </c>
      <c r="G38">
        <v>2003</v>
      </c>
      <c r="H38" t="s">
        <v>138</v>
      </c>
      <c r="I38" t="s">
        <v>126</v>
      </c>
    </row>
    <row r="39" spans="2:9" ht="13.5" customHeight="1" thickBot="1">
      <c r="B39" s="15">
        <v>24</v>
      </c>
      <c r="C39" t="s">
        <v>192</v>
      </c>
      <c r="D39" t="s">
        <v>406</v>
      </c>
      <c r="E39" s="18">
        <v>0.76</v>
      </c>
      <c r="F39" t="s">
        <v>42</v>
      </c>
      <c r="G39">
        <v>2004</v>
      </c>
      <c r="H39" t="s">
        <v>50</v>
      </c>
      <c r="I39" t="s">
        <v>48</v>
      </c>
    </row>
    <row r="40" spans="2:9" ht="13.5" customHeight="1" thickBot="1">
      <c r="B40" s="15">
        <v>25</v>
      </c>
      <c r="C40" t="s">
        <v>193</v>
      </c>
      <c r="D40" t="s">
        <v>406</v>
      </c>
      <c r="E40" s="18">
        <v>3.06</v>
      </c>
      <c r="F40" t="s">
        <v>42</v>
      </c>
      <c r="G40">
        <v>2009</v>
      </c>
      <c r="H40" t="s">
        <v>194</v>
      </c>
      <c r="I40" t="s">
        <v>47</v>
      </c>
    </row>
    <row r="41" spans="2:9" ht="13.5" customHeight="1" thickBot="1">
      <c r="B41" s="15">
        <v>26</v>
      </c>
      <c r="C41" t="s">
        <v>195</v>
      </c>
      <c r="D41" t="s">
        <v>406</v>
      </c>
      <c r="E41" s="18">
        <v>1</v>
      </c>
      <c r="F41" t="s">
        <v>42</v>
      </c>
      <c r="G41">
        <v>2004</v>
      </c>
      <c r="H41" t="s">
        <v>50</v>
      </c>
      <c r="I41" t="s">
        <v>48</v>
      </c>
    </row>
    <row r="42" spans="2:9" ht="13.5" customHeight="1" thickBot="1">
      <c r="B42" s="15">
        <v>27</v>
      </c>
      <c r="C42" t="s">
        <v>196</v>
      </c>
      <c r="D42" t="s">
        <v>406</v>
      </c>
      <c r="E42" s="18">
        <v>1.38</v>
      </c>
      <c r="F42" t="s">
        <v>42</v>
      </c>
      <c r="G42">
        <v>2009</v>
      </c>
      <c r="H42" t="s">
        <v>194</v>
      </c>
      <c r="I42" t="s">
        <v>47</v>
      </c>
    </row>
    <row r="43" spans="2:9" ht="13.5" customHeight="1" thickBot="1">
      <c r="B43" s="15">
        <v>28</v>
      </c>
      <c r="C43" t="s">
        <v>197</v>
      </c>
      <c r="D43" t="s">
        <v>406</v>
      </c>
      <c r="E43" s="18">
        <v>0.91</v>
      </c>
      <c r="F43" t="s">
        <v>42</v>
      </c>
      <c r="G43">
        <v>2004</v>
      </c>
      <c r="H43" t="s">
        <v>50</v>
      </c>
      <c r="I43" t="s">
        <v>48</v>
      </c>
    </row>
    <row r="44" spans="2:9" ht="13.5" customHeight="1" thickBot="1">
      <c r="B44" s="15">
        <v>29</v>
      </c>
      <c r="C44" t="s">
        <v>198</v>
      </c>
      <c r="D44" t="s">
        <v>406</v>
      </c>
      <c r="E44" s="18">
        <v>23.7</v>
      </c>
      <c r="F44" t="s">
        <v>42</v>
      </c>
      <c r="G44">
        <v>2008</v>
      </c>
      <c r="H44" t="s">
        <v>144</v>
      </c>
      <c r="I44" t="s">
        <v>25</v>
      </c>
    </row>
    <row r="45" spans="2:9" ht="13.5" customHeight="1" thickBot="1">
      <c r="B45" s="15">
        <v>30</v>
      </c>
      <c r="C45" t="s">
        <v>199</v>
      </c>
      <c r="D45" t="s">
        <v>406</v>
      </c>
      <c r="E45" s="18">
        <v>0.333</v>
      </c>
      <c r="F45" t="s">
        <v>42</v>
      </c>
      <c r="G45">
        <v>2009</v>
      </c>
      <c r="H45" t="s">
        <v>51</v>
      </c>
      <c r="I45" t="s">
        <v>47</v>
      </c>
    </row>
    <row r="46" spans="2:9" ht="13.5" customHeight="1" thickBot="1">
      <c r="B46" s="15">
        <v>31</v>
      </c>
      <c r="C46" t="s">
        <v>200</v>
      </c>
      <c r="D46" t="s">
        <v>406</v>
      </c>
      <c r="E46" s="18">
        <v>3.13</v>
      </c>
      <c r="F46" t="s">
        <v>42</v>
      </c>
      <c r="G46">
        <v>2003</v>
      </c>
      <c r="H46" t="s">
        <v>138</v>
      </c>
      <c r="I46" t="s">
        <v>126</v>
      </c>
    </row>
    <row r="47" spans="2:9" ht="13.5" customHeight="1" thickBot="1">
      <c r="B47" s="15">
        <v>32</v>
      </c>
      <c r="C47" t="s">
        <v>201</v>
      </c>
      <c r="D47" t="s">
        <v>406</v>
      </c>
      <c r="E47" s="18">
        <v>3.3</v>
      </c>
      <c r="F47" t="s">
        <v>42</v>
      </c>
      <c r="G47">
        <v>2003</v>
      </c>
      <c r="H47" t="s">
        <v>138</v>
      </c>
      <c r="I47" t="s">
        <v>126</v>
      </c>
    </row>
    <row r="48" spans="2:9" ht="13.5" customHeight="1" thickBot="1">
      <c r="B48" s="15">
        <v>33</v>
      </c>
      <c r="C48" t="s">
        <v>202</v>
      </c>
      <c r="D48" t="s">
        <v>406</v>
      </c>
      <c r="E48" s="18">
        <v>0.416</v>
      </c>
      <c r="F48" t="s">
        <v>42</v>
      </c>
      <c r="G48">
        <v>2009</v>
      </c>
      <c r="H48" t="s">
        <v>66</v>
      </c>
      <c r="I48" t="s">
        <v>203</v>
      </c>
    </row>
    <row r="49" spans="2:9" ht="13.5" customHeight="1" thickBot="1">
      <c r="B49" s="15">
        <v>34</v>
      </c>
      <c r="C49" t="s">
        <v>204</v>
      </c>
      <c r="D49" t="s">
        <v>406</v>
      </c>
      <c r="E49" s="18">
        <v>4.1</v>
      </c>
      <c r="F49" t="s">
        <v>42</v>
      </c>
      <c r="G49">
        <v>2009</v>
      </c>
      <c r="H49" t="s">
        <v>64</v>
      </c>
      <c r="I49" t="s">
        <v>22</v>
      </c>
    </row>
    <row r="50" spans="2:9" ht="13.5" customHeight="1" thickBot="1">
      <c r="B50" s="15">
        <v>35</v>
      </c>
      <c r="C50" t="s">
        <v>205</v>
      </c>
      <c r="D50" t="s">
        <v>406</v>
      </c>
      <c r="E50" s="18">
        <v>2.5</v>
      </c>
      <c r="F50" t="s">
        <v>42</v>
      </c>
      <c r="G50">
        <v>2009</v>
      </c>
      <c r="H50" t="s">
        <v>64</v>
      </c>
      <c r="I50" t="s">
        <v>22</v>
      </c>
    </row>
    <row r="51" spans="2:9" ht="13.5" customHeight="1" thickBot="1">
      <c r="B51" s="15">
        <v>36</v>
      </c>
      <c r="C51" t="s">
        <v>206</v>
      </c>
      <c r="D51" t="s">
        <v>406</v>
      </c>
      <c r="E51" s="18">
        <v>2.6</v>
      </c>
      <c r="F51" t="s">
        <v>42</v>
      </c>
      <c r="G51">
        <v>2004</v>
      </c>
      <c r="H51" t="s">
        <v>50</v>
      </c>
      <c r="I51" t="s">
        <v>48</v>
      </c>
    </row>
    <row r="52" spans="2:9" ht="13.5" customHeight="1" thickBot="1">
      <c r="B52" s="15">
        <v>37</v>
      </c>
      <c r="C52" t="s">
        <v>207</v>
      </c>
      <c r="D52" t="s">
        <v>406</v>
      </c>
      <c r="E52" s="18">
        <v>0.29</v>
      </c>
      <c r="F52" t="s">
        <v>42</v>
      </c>
      <c r="G52">
        <v>2004</v>
      </c>
      <c r="H52" t="s">
        <v>50</v>
      </c>
      <c r="I52" t="s">
        <v>48</v>
      </c>
    </row>
    <row r="53" spans="2:9" ht="13.5" customHeight="1" thickBot="1">
      <c r="B53" s="15">
        <v>38</v>
      </c>
      <c r="C53" t="s">
        <v>208</v>
      </c>
      <c r="D53" t="s">
        <v>406</v>
      </c>
      <c r="E53" s="18">
        <v>1.49</v>
      </c>
      <c r="F53" t="s">
        <v>42</v>
      </c>
      <c r="G53">
        <v>2008</v>
      </c>
      <c r="H53" t="s">
        <v>144</v>
      </c>
      <c r="I53" t="s">
        <v>25</v>
      </c>
    </row>
    <row r="54" spans="2:9" ht="13.5" customHeight="1" thickBot="1">
      <c r="B54" s="15">
        <v>39</v>
      </c>
      <c r="C54" t="s">
        <v>209</v>
      </c>
      <c r="D54" t="s">
        <v>406</v>
      </c>
      <c r="E54" s="18">
        <v>1.28</v>
      </c>
      <c r="F54" t="s">
        <v>42</v>
      </c>
      <c r="G54">
        <v>2003</v>
      </c>
      <c r="H54" t="s">
        <v>138</v>
      </c>
      <c r="I54" t="s">
        <v>126</v>
      </c>
    </row>
    <row r="55" spans="2:9" ht="13.5" customHeight="1" thickBot="1">
      <c r="B55" s="15">
        <v>40</v>
      </c>
      <c r="C55" t="s">
        <v>210</v>
      </c>
      <c r="D55" t="s">
        <v>406</v>
      </c>
      <c r="E55" s="18">
        <v>1.43</v>
      </c>
      <c r="F55" t="s">
        <v>42</v>
      </c>
      <c r="G55">
        <v>2003</v>
      </c>
      <c r="H55" t="s">
        <v>138</v>
      </c>
      <c r="I55" t="s">
        <v>126</v>
      </c>
    </row>
    <row r="56" spans="2:9" ht="13.5" customHeight="1" thickBot="1">
      <c r="B56" s="15">
        <v>41</v>
      </c>
      <c r="C56" t="s">
        <v>211</v>
      </c>
      <c r="D56" t="s">
        <v>406</v>
      </c>
      <c r="E56" s="18">
        <v>33</v>
      </c>
      <c r="F56" t="s">
        <v>42</v>
      </c>
      <c r="G56">
        <v>2009</v>
      </c>
      <c r="H56" t="s">
        <v>64</v>
      </c>
      <c r="I56" t="s">
        <v>212</v>
      </c>
    </row>
    <row r="57" spans="2:9" ht="13.5" customHeight="1" thickBot="1">
      <c r="B57" s="15">
        <v>42</v>
      </c>
      <c r="C57" t="s">
        <v>213</v>
      </c>
      <c r="D57" t="s">
        <v>406</v>
      </c>
      <c r="E57" s="18">
        <v>14.7</v>
      </c>
      <c r="F57" t="s">
        <v>42</v>
      </c>
      <c r="G57">
        <v>2006</v>
      </c>
      <c r="H57" t="s">
        <v>140</v>
      </c>
      <c r="I57" t="s">
        <v>22</v>
      </c>
    </row>
    <row r="58" spans="2:9" ht="13.5" customHeight="1" thickBot="1">
      <c r="B58" s="15">
        <v>43</v>
      </c>
      <c r="C58" t="s">
        <v>214</v>
      </c>
      <c r="D58" t="s">
        <v>406</v>
      </c>
      <c r="E58" s="18">
        <v>1.38</v>
      </c>
      <c r="F58" t="s">
        <v>42</v>
      </c>
      <c r="G58">
        <v>2009</v>
      </c>
      <c r="H58" t="s">
        <v>28</v>
      </c>
      <c r="I58" t="s">
        <v>22</v>
      </c>
    </row>
    <row r="59" spans="2:9" ht="13.5" customHeight="1" thickBot="1">
      <c r="B59" s="15">
        <v>44</v>
      </c>
      <c r="C59" t="s">
        <v>215</v>
      </c>
      <c r="D59" t="s">
        <v>406</v>
      </c>
      <c r="E59" s="18">
        <v>1.97</v>
      </c>
      <c r="F59" t="s">
        <v>42</v>
      </c>
      <c r="G59">
        <v>2009</v>
      </c>
      <c r="H59" t="s">
        <v>51</v>
      </c>
      <c r="I59" t="s">
        <v>47</v>
      </c>
    </row>
    <row r="60" spans="2:9" ht="13.5" customHeight="1" thickBot="1">
      <c r="B60" s="15">
        <v>45</v>
      </c>
      <c r="C60" t="s">
        <v>216</v>
      </c>
      <c r="D60" t="s">
        <v>406</v>
      </c>
      <c r="E60" s="18">
        <v>2.94</v>
      </c>
      <c r="F60" t="s">
        <v>42</v>
      </c>
      <c r="G60">
        <v>2009</v>
      </c>
      <c r="H60" t="s">
        <v>51</v>
      </c>
      <c r="I60" t="s">
        <v>47</v>
      </c>
    </row>
    <row r="61" spans="2:9" ht="13.5" customHeight="1" thickBot="1">
      <c r="B61" s="15">
        <v>46</v>
      </c>
      <c r="C61" t="s">
        <v>217</v>
      </c>
      <c r="D61" t="s">
        <v>406</v>
      </c>
      <c r="E61" s="18">
        <v>1.63</v>
      </c>
      <c r="F61" t="s">
        <v>42</v>
      </c>
      <c r="G61">
        <v>2009</v>
      </c>
      <c r="H61" t="s">
        <v>51</v>
      </c>
      <c r="I61" t="s">
        <v>47</v>
      </c>
    </row>
    <row r="62" spans="2:9" ht="13.5" customHeight="1" thickBot="1">
      <c r="B62" s="15">
        <v>47</v>
      </c>
      <c r="C62" t="s">
        <v>218</v>
      </c>
      <c r="D62" t="s">
        <v>406</v>
      </c>
      <c r="E62" s="18">
        <v>2.92</v>
      </c>
      <c r="F62" t="s">
        <v>42</v>
      </c>
      <c r="G62">
        <v>2009</v>
      </c>
      <c r="H62" t="s">
        <v>51</v>
      </c>
      <c r="I62" t="s">
        <v>47</v>
      </c>
    </row>
    <row r="63" spans="2:9" ht="13.5" customHeight="1" thickBot="1">
      <c r="B63" s="15">
        <v>48</v>
      </c>
      <c r="C63" t="s">
        <v>219</v>
      </c>
      <c r="D63" t="s">
        <v>406</v>
      </c>
      <c r="E63" s="18">
        <v>2.59</v>
      </c>
      <c r="F63" t="s">
        <v>42</v>
      </c>
      <c r="G63">
        <v>2009</v>
      </c>
      <c r="H63" t="s">
        <v>220</v>
      </c>
      <c r="I63" t="s">
        <v>22</v>
      </c>
    </row>
    <row r="64" spans="2:9" ht="13.5" customHeight="1" thickBot="1">
      <c r="B64" s="15">
        <v>49</v>
      </c>
      <c r="C64" t="s">
        <v>221</v>
      </c>
      <c r="D64" t="s">
        <v>406</v>
      </c>
      <c r="E64" s="18">
        <v>12.7</v>
      </c>
      <c r="F64" t="s">
        <v>42</v>
      </c>
      <c r="G64">
        <v>2005</v>
      </c>
      <c r="H64" t="s">
        <v>222</v>
      </c>
      <c r="I64" t="s">
        <v>128</v>
      </c>
    </row>
    <row r="65" spans="2:9" ht="13.5" customHeight="1" thickBot="1">
      <c r="B65" s="15">
        <v>50</v>
      </c>
      <c r="C65" t="s">
        <v>223</v>
      </c>
      <c r="D65" t="s">
        <v>406</v>
      </c>
      <c r="E65" s="18">
        <v>0.795</v>
      </c>
      <c r="F65" t="s">
        <v>42</v>
      </c>
      <c r="G65">
        <v>2009</v>
      </c>
      <c r="H65" t="s">
        <v>194</v>
      </c>
      <c r="I65" t="s">
        <v>47</v>
      </c>
    </row>
    <row r="66" spans="2:9" ht="13.5" customHeight="1" thickBot="1">
      <c r="B66" s="15">
        <v>51</v>
      </c>
      <c r="C66" t="s">
        <v>224</v>
      </c>
      <c r="D66" t="s">
        <v>406</v>
      </c>
      <c r="E66" s="18">
        <v>0.42</v>
      </c>
      <c r="F66" t="s">
        <v>42</v>
      </c>
      <c r="G66">
        <v>2009</v>
      </c>
      <c r="H66" t="s">
        <v>64</v>
      </c>
      <c r="I66" t="s">
        <v>22</v>
      </c>
    </row>
    <row r="67" spans="2:9" ht="13.5" customHeight="1" thickBot="1">
      <c r="B67" s="15">
        <v>52</v>
      </c>
      <c r="C67" t="s">
        <v>225</v>
      </c>
      <c r="D67" t="s">
        <v>406</v>
      </c>
      <c r="E67" s="18">
        <v>1.04</v>
      </c>
      <c r="F67" t="s">
        <v>42</v>
      </c>
      <c r="G67">
        <v>2009</v>
      </c>
      <c r="H67" t="s">
        <v>28</v>
      </c>
      <c r="I67" t="s">
        <v>22</v>
      </c>
    </row>
    <row r="68" spans="2:9" ht="13.5" customHeight="1" thickBot="1">
      <c r="B68" s="15">
        <v>53</v>
      </c>
      <c r="C68" t="s">
        <v>226</v>
      </c>
      <c r="D68" t="s">
        <v>406</v>
      </c>
      <c r="E68" s="18">
        <v>0.767</v>
      </c>
      <c r="F68" t="s">
        <v>42</v>
      </c>
      <c r="G68">
        <v>2008</v>
      </c>
      <c r="H68" t="s">
        <v>144</v>
      </c>
      <c r="I68" t="s">
        <v>25</v>
      </c>
    </row>
    <row r="69" spans="2:9" ht="13.5" customHeight="1" thickBot="1">
      <c r="B69" s="15">
        <v>54</v>
      </c>
      <c r="C69" t="s">
        <v>227</v>
      </c>
      <c r="D69" t="s">
        <v>406</v>
      </c>
      <c r="E69" s="18">
        <v>0.62</v>
      </c>
      <c r="F69" t="s">
        <v>42</v>
      </c>
      <c r="G69">
        <v>2008</v>
      </c>
      <c r="H69" t="s">
        <v>144</v>
      </c>
      <c r="I69" t="s">
        <v>25</v>
      </c>
    </row>
    <row r="70" spans="2:9" ht="13.5" customHeight="1" thickBot="1">
      <c r="B70" s="15">
        <v>55</v>
      </c>
      <c r="C70" t="s">
        <v>228</v>
      </c>
      <c r="D70" t="s">
        <v>406</v>
      </c>
      <c r="E70" s="18">
        <v>3.7</v>
      </c>
      <c r="F70" t="s">
        <v>42</v>
      </c>
      <c r="G70">
        <v>2009</v>
      </c>
      <c r="H70" t="s">
        <v>9</v>
      </c>
      <c r="I70" t="s">
        <v>25</v>
      </c>
    </row>
    <row r="71" spans="2:9" ht="13.5" customHeight="1" thickBot="1">
      <c r="B71" s="15">
        <v>56</v>
      </c>
      <c r="C71" t="s">
        <v>229</v>
      </c>
      <c r="D71" t="s">
        <v>406</v>
      </c>
      <c r="E71" s="18">
        <v>3.5</v>
      </c>
      <c r="F71" t="s">
        <v>42</v>
      </c>
      <c r="G71">
        <v>2009</v>
      </c>
      <c r="H71" t="s">
        <v>9</v>
      </c>
      <c r="I71" t="s">
        <v>126</v>
      </c>
    </row>
    <row r="72" spans="2:9" ht="13.5" customHeight="1" thickBot="1">
      <c r="B72" s="15">
        <v>57</v>
      </c>
      <c r="C72" t="s">
        <v>230</v>
      </c>
      <c r="D72" t="s">
        <v>406</v>
      </c>
      <c r="E72" s="18">
        <v>2.37</v>
      </c>
      <c r="F72" t="s">
        <v>42</v>
      </c>
      <c r="G72">
        <v>2004</v>
      </c>
      <c r="H72" t="s">
        <v>50</v>
      </c>
      <c r="I72" t="s">
        <v>48</v>
      </c>
    </row>
    <row r="73" spans="2:9" ht="13.5" customHeight="1" thickBot="1">
      <c r="B73" s="15">
        <v>58</v>
      </c>
      <c r="C73" t="s">
        <v>231</v>
      </c>
      <c r="D73" t="s">
        <v>406</v>
      </c>
      <c r="E73" s="18">
        <v>0.157</v>
      </c>
      <c r="F73" t="s">
        <v>42</v>
      </c>
      <c r="G73">
        <v>2003</v>
      </c>
      <c r="H73" t="s">
        <v>138</v>
      </c>
      <c r="I73" t="s">
        <v>126</v>
      </c>
    </row>
    <row r="74" spans="2:9" ht="13.5" customHeight="1" thickBot="1">
      <c r="B74" s="15">
        <v>59</v>
      </c>
      <c r="C74" t="s">
        <v>232</v>
      </c>
      <c r="D74" t="s">
        <v>406</v>
      </c>
      <c r="E74" s="18">
        <v>2.57</v>
      </c>
      <c r="F74" t="s">
        <v>42</v>
      </c>
      <c r="G74">
        <v>2003</v>
      </c>
      <c r="H74" t="s">
        <v>138</v>
      </c>
      <c r="I74" t="s">
        <v>126</v>
      </c>
    </row>
    <row r="75" spans="2:9" ht="13.5" customHeight="1" thickBot="1">
      <c r="B75" s="15">
        <v>60</v>
      </c>
      <c r="C75" t="s">
        <v>233</v>
      </c>
      <c r="D75" t="s">
        <v>406</v>
      </c>
      <c r="E75" s="18">
        <v>0.41</v>
      </c>
      <c r="F75" t="s">
        <v>42</v>
      </c>
      <c r="G75">
        <v>2008</v>
      </c>
      <c r="H75" t="s">
        <v>144</v>
      </c>
      <c r="I75" t="s">
        <v>25</v>
      </c>
    </row>
    <row r="76" spans="2:9" ht="13.5" customHeight="1" thickBot="1">
      <c r="B76" s="15">
        <v>61</v>
      </c>
      <c r="C76" t="s">
        <v>234</v>
      </c>
      <c r="D76" t="s">
        <v>406</v>
      </c>
      <c r="E76" s="18">
        <v>0.199</v>
      </c>
      <c r="F76" t="s">
        <v>42</v>
      </c>
      <c r="G76">
        <v>2008</v>
      </c>
      <c r="H76" t="s">
        <v>144</v>
      </c>
      <c r="I76" t="s">
        <v>25</v>
      </c>
    </row>
    <row r="77" spans="2:9" ht="13.5" customHeight="1" thickBot="1">
      <c r="B77" s="15">
        <v>62</v>
      </c>
      <c r="C77" t="s">
        <v>235</v>
      </c>
      <c r="D77" t="s">
        <v>406</v>
      </c>
      <c r="E77" s="18">
        <v>1.01</v>
      </c>
      <c r="F77" t="s">
        <v>42</v>
      </c>
      <c r="G77">
        <v>2009</v>
      </c>
      <c r="H77" t="s">
        <v>51</v>
      </c>
      <c r="I77" t="s">
        <v>127</v>
      </c>
    </row>
    <row r="78" spans="2:9" ht="13.5" customHeight="1" thickBot="1">
      <c r="B78" s="15">
        <v>63</v>
      </c>
      <c r="C78" t="s">
        <v>236</v>
      </c>
      <c r="D78" t="s">
        <v>406</v>
      </c>
      <c r="E78" s="18">
        <v>1.25</v>
      </c>
      <c r="F78" t="s">
        <v>42</v>
      </c>
      <c r="G78">
        <v>2009</v>
      </c>
      <c r="H78" t="s">
        <v>194</v>
      </c>
      <c r="I78" t="s">
        <v>47</v>
      </c>
    </row>
    <row r="79" spans="2:9" ht="13.5" customHeight="1" thickBot="1">
      <c r="B79" s="15">
        <v>64</v>
      </c>
      <c r="C79" t="s">
        <v>237</v>
      </c>
      <c r="D79" t="s">
        <v>406</v>
      </c>
      <c r="E79" s="18">
        <v>2.15</v>
      </c>
      <c r="F79" t="s">
        <v>42</v>
      </c>
      <c r="G79">
        <v>2009</v>
      </c>
      <c r="H79" t="s">
        <v>51</v>
      </c>
      <c r="I79" t="s">
        <v>47</v>
      </c>
    </row>
    <row r="80" spans="2:9" ht="13.5" customHeight="1" thickBot="1">
      <c r="B80" s="15">
        <v>65</v>
      </c>
      <c r="C80" t="s">
        <v>238</v>
      </c>
      <c r="D80" t="s">
        <v>406</v>
      </c>
      <c r="E80" s="18">
        <v>3.29</v>
      </c>
      <c r="F80" t="s">
        <v>42</v>
      </c>
      <c r="G80">
        <v>2004</v>
      </c>
      <c r="H80" t="s">
        <v>50</v>
      </c>
      <c r="I80" t="s">
        <v>48</v>
      </c>
    </row>
    <row r="81" spans="2:9" ht="13.5" customHeight="1" thickBot="1">
      <c r="B81" s="15">
        <v>66</v>
      </c>
      <c r="C81" t="s">
        <v>239</v>
      </c>
      <c r="D81" t="s">
        <v>406</v>
      </c>
      <c r="E81" s="18">
        <v>1.43</v>
      </c>
      <c r="F81" t="s">
        <v>42</v>
      </c>
      <c r="G81">
        <v>2009</v>
      </c>
      <c r="H81" t="s">
        <v>194</v>
      </c>
      <c r="I81" t="s">
        <v>47</v>
      </c>
    </row>
    <row r="82" spans="2:9" ht="13.5" customHeight="1" thickBot="1">
      <c r="B82" s="15">
        <v>67</v>
      </c>
      <c r="C82" t="s">
        <v>240</v>
      </c>
      <c r="D82" t="s">
        <v>406</v>
      </c>
      <c r="E82" s="18">
        <v>2.05</v>
      </c>
      <c r="F82" t="s">
        <v>42</v>
      </c>
      <c r="G82">
        <v>2009</v>
      </c>
      <c r="H82" t="s">
        <v>194</v>
      </c>
      <c r="I82" t="s">
        <v>47</v>
      </c>
    </row>
    <row r="83" spans="2:9" ht="13.5" customHeight="1" thickBot="1">
      <c r="B83" s="15">
        <v>68</v>
      </c>
      <c r="C83" t="s">
        <v>241</v>
      </c>
      <c r="D83" t="s">
        <v>406</v>
      </c>
      <c r="E83" s="18">
        <v>2.51</v>
      </c>
      <c r="F83" t="s">
        <v>42</v>
      </c>
      <c r="G83">
        <v>2009</v>
      </c>
      <c r="H83" t="s">
        <v>194</v>
      </c>
      <c r="I83" t="s">
        <v>47</v>
      </c>
    </row>
    <row r="84" spans="2:9" ht="13.5" customHeight="1" thickBot="1">
      <c r="B84" s="15">
        <v>69</v>
      </c>
      <c r="C84" t="s">
        <v>242</v>
      </c>
      <c r="D84" t="s">
        <v>406</v>
      </c>
      <c r="E84" s="18">
        <v>2.15</v>
      </c>
      <c r="F84" t="s">
        <v>42</v>
      </c>
      <c r="G84">
        <v>2009</v>
      </c>
      <c r="H84" t="s">
        <v>194</v>
      </c>
      <c r="I84" t="s">
        <v>47</v>
      </c>
    </row>
    <row r="85" spans="2:9" ht="13.5" customHeight="1" thickBot="1">
      <c r="B85" s="15">
        <v>70</v>
      </c>
      <c r="C85" t="s">
        <v>288</v>
      </c>
      <c r="D85" t="s">
        <v>397</v>
      </c>
      <c r="E85" s="18">
        <v>0.266</v>
      </c>
      <c r="F85" t="s">
        <v>42</v>
      </c>
      <c r="G85">
        <v>1999</v>
      </c>
      <c r="H85" t="s">
        <v>10</v>
      </c>
      <c r="I85" t="s">
        <v>289</v>
      </c>
    </row>
    <row r="86" spans="2:9" ht="13.5" customHeight="1" thickBot="1">
      <c r="B86" s="15">
        <v>71</v>
      </c>
      <c r="C86" t="s">
        <v>290</v>
      </c>
      <c r="D86" t="s">
        <v>397</v>
      </c>
      <c r="E86" s="18">
        <v>0.25</v>
      </c>
      <c r="F86" t="s">
        <v>42</v>
      </c>
      <c r="G86">
        <v>2002</v>
      </c>
      <c r="H86" t="s">
        <v>10</v>
      </c>
      <c r="I86" t="s">
        <v>291</v>
      </c>
    </row>
    <row r="87" spans="2:9" ht="13.5" customHeight="1" thickBot="1">
      <c r="B87" s="15">
        <v>72</v>
      </c>
      <c r="C87" t="s">
        <v>292</v>
      </c>
      <c r="D87" t="s">
        <v>397</v>
      </c>
      <c r="E87" s="18">
        <v>0.901</v>
      </c>
      <c r="F87" t="s">
        <v>42</v>
      </c>
      <c r="G87">
        <v>2002</v>
      </c>
      <c r="H87" t="s">
        <v>10</v>
      </c>
      <c r="I87" t="s">
        <v>293</v>
      </c>
    </row>
    <row r="88" spans="2:9" ht="13.5" customHeight="1" thickBot="1">
      <c r="B88" s="15">
        <v>73</v>
      </c>
      <c r="C88" t="s">
        <v>295</v>
      </c>
      <c r="D88" t="s">
        <v>397</v>
      </c>
      <c r="E88" s="18">
        <v>0.105</v>
      </c>
      <c r="F88" t="s">
        <v>42</v>
      </c>
      <c r="G88">
        <v>2002</v>
      </c>
      <c r="H88" t="s">
        <v>10</v>
      </c>
      <c r="I88" t="s">
        <v>296</v>
      </c>
    </row>
    <row r="89" spans="2:9" ht="13.5" customHeight="1" thickBot="1">
      <c r="B89" s="15">
        <v>74</v>
      </c>
      <c r="C89" t="s">
        <v>298</v>
      </c>
      <c r="D89" t="s">
        <v>397</v>
      </c>
      <c r="E89" s="18">
        <v>0.115</v>
      </c>
      <c r="F89" t="s">
        <v>42</v>
      </c>
      <c r="G89">
        <v>2002</v>
      </c>
      <c r="H89" t="s">
        <v>10</v>
      </c>
      <c r="I89" t="s">
        <v>299</v>
      </c>
    </row>
    <row r="90" spans="2:9" ht="13.5" customHeight="1" thickBot="1">
      <c r="B90" s="15">
        <v>75</v>
      </c>
      <c r="C90" t="s">
        <v>301</v>
      </c>
      <c r="D90" t="s">
        <v>397</v>
      </c>
      <c r="E90" s="18">
        <v>0.388</v>
      </c>
      <c r="F90" t="s">
        <v>42</v>
      </c>
      <c r="G90">
        <v>1989</v>
      </c>
      <c r="H90" t="s">
        <v>10</v>
      </c>
      <c r="I90" t="s">
        <v>300</v>
      </c>
    </row>
    <row r="91" spans="2:9" ht="13.5" customHeight="1" thickBot="1">
      <c r="B91" s="15">
        <v>76</v>
      </c>
      <c r="C91" t="s">
        <v>302</v>
      </c>
      <c r="D91" t="s">
        <v>397</v>
      </c>
      <c r="E91" s="18">
        <v>0.271</v>
      </c>
      <c r="F91" t="s">
        <v>42</v>
      </c>
      <c r="G91">
        <v>1989</v>
      </c>
      <c r="H91" t="s">
        <v>10</v>
      </c>
      <c r="I91" t="s">
        <v>291</v>
      </c>
    </row>
    <row r="92" spans="2:9" ht="13.5" customHeight="1" thickBot="1">
      <c r="B92" s="15">
        <v>77</v>
      </c>
      <c r="C92" t="s">
        <v>303</v>
      </c>
      <c r="D92" t="s">
        <v>397</v>
      </c>
      <c r="E92" s="18">
        <v>0.0419</v>
      </c>
      <c r="F92" t="s">
        <v>42</v>
      </c>
      <c r="G92">
        <v>1989</v>
      </c>
      <c r="H92" t="s">
        <v>10</v>
      </c>
      <c r="I92" t="s">
        <v>294</v>
      </c>
    </row>
    <row r="93" spans="2:9" ht="13.5" customHeight="1" thickBot="1">
      <c r="B93" s="15">
        <v>78</v>
      </c>
      <c r="C93" t="s">
        <v>304</v>
      </c>
      <c r="D93" t="s">
        <v>397</v>
      </c>
      <c r="E93" s="18">
        <v>0.322</v>
      </c>
      <c r="F93" t="s">
        <v>42</v>
      </c>
      <c r="G93">
        <v>1989</v>
      </c>
      <c r="H93" t="s">
        <v>10</v>
      </c>
      <c r="I93" t="s">
        <v>297</v>
      </c>
    </row>
    <row r="94" spans="2:9" ht="13.5" customHeight="1" thickBot="1">
      <c r="B94" s="15">
        <v>79</v>
      </c>
      <c r="C94" t="s">
        <v>369</v>
      </c>
      <c r="D94" t="s">
        <v>397</v>
      </c>
      <c r="E94" s="18">
        <v>0.0534</v>
      </c>
      <c r="F94" t="s">
        <v>42</v>
      </c>
      <c r="G94">
        <v>2000</v>
      </c>
      <c r="H94" t="s">
        <v>10</v>
      </c>
      <c r="I94" t="s">
        <v>289</v>
      </c>
    </row>
    <row r="95" spans="2:9" ht="13.5" customHeight="1" thickBot="1">
      <c r="B95" s="15">
        <v>80</v>
      </c>
      <c r="C95" t="s">
        <v>370</v>
      </c>
      <c r="D95" t="s">
        <v>397</v>
      </c>
      <c r="E95" s="18">
        <v>0.525</v>
      </c>
      <c r="F95" t="s">
        <v>42</v>
      </c>
      <c r="G95">
        <v>2005</v>
      </c>
      <c r="H95" t="s">
        <v>10</v>
      </c>
      <c r="I95" t="s">
        <v>125</v>
      </c>
    </row>
    <row r="96" spans="2:9" ht="13.5" customHeight="1" thickBot="1">
      <c r="B96" s="15">
        <v>81</v>
      </c>
      <c r="C96" t="s">
        <v>371</v>
      </c>
      <c r="D96" t="s">
        <v>397</v>
      </c>
      <c r="E96" s="18">
        <v>0.423</v>
      </c>
      <c r="F96" t="s">
        <v>42</v>
      </c>
      <c r="G96">
        <v>2000</v>
      </c>
      <c r="H96" t="s">
        <v>10</v>
      </c>
      <c r="I96" t="s">
        <v>125</v>
      </c>
    </row>
    <row r="97" spans="2:9" ht="13.5" customHeight="1" thickBot="1">
      <c r="B97" s="15">
        <v>82</v>
      </c>
      <c r="C97" t="s">
        <v>407</v>
      </c>
      <c r="D97" t="s">
        <v>397</v>
      </c>
      <c r="E97" s="18">
        <v>2.7438842852735177</v>
      </c>
      <c r="F97" t="s">
        <v>43</v>
      </c>
      <c r="G97">
        <v>2010</v>
      </c>
      <c r="H97" t="s">
        <v>6</v>
      </c>
      <c r="I97" t="s">
        <v>45</v>
      </c>
    </row>
    <row r="98" spans="2:10" ht="13.5" customHeight="1" thickBot="1">
      <c r="B98" s="15">
        <v>83</v>
      </c>
      <c r="C98" t="s">
        <v>408</v>
      </c>
      <c r="D98" t="s">
        <v>397</v>
      </c>
      <c r="E98" s="18">
        <v>2.874685985014127</v>
      </c>
      <c r="F98" t="s">
        <v>43</v>
      </c>
      <c r="G98">
        <v>2010</v>
      </c>
      <c r="H98" t="s">
        <v>6</v>
      </c>
      <c r="I98" t="s">
        <v>45</v>
      </c>
      <c r="J98" s="14"/>
    </row>
    <row r="99" spans="2:10" ht="13.5" customHeight="1" thickBot="1">
      <c r="B99" s="15">
        <v>84</v>
      </c>
      <c r="C99" t="s">
        <v>409</v>
      </c>
      <c r="D99" t="s">
        <v>397</v>
      </c>
      <c r="E99" s="18">
        <v>1.8865360368301614</v>
      </c>
      <c r="F99" t="s">
        <v>43</v>
      </c>
      <c r="G99">
        <v>2010</v>
      </c>
      <c r="H99" t="s">
        <v>6</v>
      </c>
      <c r="I99" t="s">
        <v>45</v>
      </c>
      <c r="J99" s="14"/>
    </row>
    <row r="100" spans="2:10" ht="13.5" customHeight="1" thickBot="1">
      <c r="B100" s="15">
        <v>85</v>
      </c>
      <c r="C100" t="s">
        <v>153</v>
      </c>
      <c r="D100" t="s">
        <v>410</v>
      </c>
      <c r="E100" s="18">
        <v>2.8</v>
      </c>
      <c r="F100" t="s">
        <v>42</v>
      </c>
      <c r="G100">
        <v>2006</v>
      </c>
      <c r="H100" t="s">
        <v>65</v>
      </c>
      <c r="I100" t="s">
        <v>52</v>
      </c>
      <c r="J100" s="14"/>
    </row>
    <row r="101" spans="2:9" ht="13.5" customHeight="1" thickBot="1">
      <c r="B101" s="15">
        <v>86</v>
      </c>
      <c r="C101" t="s">
        <v>154</v>
      </c>
      <c r="D101" t="s">
        <v>410</v>
      </c>
      <c r="E101" s="18">
        <v>1.9</v>
      </c>
      <c r="F101" t="s">
        <v>42</v>
      </c>
      <c r="G101">
        <v>2006</v>
      </c>
      <c r="H101" t="s">
        <v>65</v>
      </c>
      <c r="I101" t="s">
        <v>52</v>
      </c>
    </row>
    <row r="102" spans="2:9" ht="13.5" customHeight="1" thickBot="1">
      <c r="B102" s="15">
        <v>87</v>
      </c>
      <c r="C102" t="s">
        <v>155</v>
      </c>
      <c r="D102" t="s">
        <v>410</v>
      </c>
      <c r="E102" s="18">
        <v>1.3</v>
      </c>
      <c r="F102" t="s">
        <v>42</v>
      </c>
      <c r="G102">
        <v>2006</v>
      </c>
      <c r="H102" t="s">
        <v>65</v>
      </c>
      <c r="I102" t="s">
        <v>52</v>
      </c>
    </row>
    <row r="103" spans="2:9" ht="13.5" customHeight="1" thickBot="1">
      <c r="B103" s="15">
        <v>88</v>
      </c>
      <c r="C103" t="s">
        <v>156</v>
      </c>
      <c r="D103" t="s">
        <v>410</v>
      </c>
      <c r="E103" s="18">
        <v>3.16</v>
      </c>
      <c r="F103" t="s">
        <v>42</v>
      </c>
      <c r="G103">
        <v>1996</v>
      </c>
      <c r="H103" t="s">
        <v>157</v>
      </c>
      <c r="I103" t="s">
        <v>22</v>
      </c>
    </row>
    <row r="104" spans="2:9" ht="13.5" customHeight="1" thickBot="1">
      <c r="B104" s="15">
        <v>89</v>
      </c>
      <c r="C104" t="s">
        <v>158</v>
      </c>
      <c r="D104" t="s">
        <v>410</v>
      </c>
      <c r="E104" s="18">
        <v>1.92</v>
      </c>
      <c r="F104" t="s">
        <v>42</v>
      </c>
      <c r="G104">
        <v>1996</v>
      </c>
      <c r="H104" t="s">
        <v>157</v>
      </c>
      <c r="I104" t="s">
        <v>22</v>
      </c>
    </row>
    <row r="105" spans="2:9" ht="13.5" customHeight="1" thickBot="1">
      <c r="B105" s="15">
        <v>90</v>
      </c>
      <c r="C105" t="s">
        <v>159</v>
      </c>
      <c r="D105" t="s">
        <v>410</v>
      </c>
      <c r="E105" s="18">
        <v>8.1</v>
      </c>
      <c r="F105" t="s">
        <v>42</v>
      </c>
      <c r="G105">
        <v>2006</v>
      </c>
      <c r="H105" t="s">
        <v>65</v>
      </c>
      <c r="I105" t="s">
        <v>52</v>
      </c>
    </row>
    <row r="106" spans="2:9" ht="13.5" customHeight="1" thickBot="1">
      <c r="B106" s="15">
        <v>91</v>
      </c>
      <c r="C106" t="s">
        <v>160</v>
      </c>
      <c r="D106" t="s">
        <v>410</v>
      </c>
      <c r="E106" s="18">
        <v>4.6</v>
      </c>
      <c r="F106" t="s">
        <v>42</v>
      </c>
      <c r="G106">
        <v>2006</v>
      </c>
      <c r="H106" t="s">
        <v>65</v>
      </c>
      <c r="I106" t="s">
        <v>52</v>
      </c>
    </row>
    <row r="107" spans="2:9" ht="13.5" customHeight="1" thickBot="1">
      <c r="B107" s="15">
        <v>92</v>
      </c>
      <c r="C107" t="s">
        <v>161</v>
      </c>
      <c r="D107" t="s">
        <v>410</v>
      </c>
      <c r="E107" s="18">
        <v>3.8</v>
      </c>
      <c r="F107" t="s">
        <v>42</v>
      </c>
      <c r="G107">
        <v>2006</v>
      </c>
      <c r="H107" t="s">
        <v>65</v>
      </c>
      <c r="I107" t="s">
        <v>52</v>
      </c>
    </row>
    <row r="108" spans="2:9" ht="13.5" customHeight="1" thickBot="1">
      <c r="B108" s="15">
        <v>93</v>
      </c>
      <c r="C108" t="s">
        <v>162</v>
      </c>
      <c r="D108" t="s">
        <v>410</v>
      </c>
      <c r="E108" s="18">
        <v>1.59</v>
      </c>
      <c r="F108" t="s">
        <v>42</v>
      </c>
      <c r="G108">
        <v>1996</v>
      </c>
      <c r="H108" t="s">
        <v>157</v>
      </c>
      <c r="I108" t="s">
        <v>22</v>
      </c>
    </row>
    <row r="109" spans="2:9" ht="13.5" customHeight="1" thickBot="1">
      <c r="B109" s="15">
        <v>94</v>
      </c>
      <c r="C109" t="s">
        <v>163</v>
      </c>
      <c r="D109" t="s">
        <v>410</v>
      </c>
      <c r="E109" s="18">
        <v>4.7</v>
      </c>
      <c r="F109" t="s">
        <v>42</v>
      </c>
      <c r="G109">
        <v>2006</v>
      </c>
      <c r="H109" t="s">
        <v>65</v>
      </c>
      <c r="I109" t="s">
        <v>52</v>
      </c>
    </row>
    <row r="110" spans="2:9" ht="13.5" customHeight="1" thickBot="1">
      <c r="B110" s="15">
        <v>95</v>
      </c>
      <c r="C110" t="s">
        <v>164</v>
      </c>
      <c r="D110" t="s">
        <v>410</v>
      </c>
      <c r="E110" s="18">
        <v>4.4</v>
      </c>
      <c r="F110" t="s">
        <v>42</v>
      </c>
      <c r="G110">
        <v>2006</v>
      </c>
      <c r="H110" t="s">
        <v>65</v>
      </c>
      <c r="I110" t="s">
        <v>52</v>
      </c>
    </row>
    <row r="111" spans="2:9" ht="13.5" customHeight="1" thickBot="1">
      <c r="B111" s="15">
        <v>96</v>
      </c>
      <c r="C111" t="s">
        <v>165</v>
      </c>
      <c r="D111" t="s">
        <v>410</v>
      </c>
      <c r="E111" s="18">
        <v>4.1</v>
      </c>
      <c r="F111" t="s">
        <v>42</v>
      </c>
      <c r="G111">
        <v>2006</v>
      </c>
      <c r="H111" t="s">
        <v>65</v>
      </c>
      <c r="I111" t="s">
        <v>52</v>
      </c>
    </row>
    <row r="112" spans="2:9" ht="13.5" customHeight="1" thickBot="1">
      <c r="B112" s="15">
        <v>97</v>
      </c>
      <c r="C112" t="s">
        <v>340</v>
      </c>
      <c r="D112" t="s">
        <v>411</v>
      </c>
      <c r="E112" s="18">
        <v>0.874</v>
      </c>
      <c r="F112" t="s">
        <v>42</v>
      </c>
      <c r="G112">
        <v>2000</v>
      </c>
      <c r="H112" t="s">
        <v>10</v>
      </c>
      <c r="I112" t="s">
        <v>125</v>
      </c>
    </row>
    <row r="113" spans="2:9" ht="13.5" customHeight="1" thickBot="1">
      <c r="B113" s="15">
        <v>98</v>
      </c>
      <c r="C113" t="s">
        <v>168</v>
      </c>
      <c r="D113" t="s">
        <v>412</v>
      </c>
      <c r="E113" s="18">
        <v>1.81</v>
      </c>
      <c r="F113" t="s">
        <v>42</v>
      </c>
      <c r="G113">
        <v>2004</v>
      </c>
      <c r="H113" t="s">
        <v>53</v>
      </c>
      <c r="I113" t="s">
        <v>125</v>
      </c>
    </row>
    <row r="114" spans="2:9" ht="13.5" customHeight="1" thickBot="1">
      <c r="B114" s="15">
        <v>99</v>
      </c>
      <c r="C114" t="s">
        <v>169</v>
      </c>
      <c r="D114" t="s">
        <v>412</v>
      </c>
      <c r="E114" s="18">
        <v>1.16</v>
      </c>
      <c r="F114" t="s">
        <v>42</v>
      </c>
      <c r="G114">
        <v>2004</v>
      </c>
      <c r="H114" t="s">
        <v>53</v>
      </c>
      <c r="I114" t="s">
        <v>125</v>
      </c>
    </row>
    <row r="115" spans="2:9" ht="13.5" customHeight="1" thickBot="1">
      <c r="B115" s="15">
        <v>100</v>
      </c>
      <c r="C115" t="s">
        <v>170</v>
      </c>
      <c r="D115" t="s">
        <v>412</v>
      </c>
      <c r="E115" s="18">
        <v>2.81</v>
      </c>
      <c r="F115" t="s">
        <v>42</v>
      </c>
      <c r="G115">
        <v>2006</v>
      </c>
      <c r="H115" t="s">
        <v>24</v>
      </c>
      <c r="I115" t="s">
        <v>125</v>
      </c>
    </row>
    <row r="116" spans="2:9" ht="13.5" customHeight="1" thickBot="1">
      <c r="B116" s="15">
        <v>101</v>
      </c>
      <c r="C116" t="s">
        <v>171</v>
      </c>
      <c r="D116" t="s">
        <v>412</v>
      </c>
      <c r="E116" s="18">
        <v>1.48</v>
      </c>
      <c r="F116" t="s">
        <v>42</v>
      </c>
      <c r="G116">
        <v>2004</v>
      </c>
      <c r="H116" t="s">
        <v>53</v>
      </c>
      <c r="I116" t="s">
        <v>125</v>
      </c>
    </row>
    <row r="117" spans="2:9" ht="13.5" customHeight="1" thickBot="1">
      <c r="B117" s="15">
        <v>102</v>
      </c>
      <c r="C117" t="s">
        <v>172</v>
      </c>
      <c r="D117" t="s">
        <v>412</v>
      </c>
      <c r="E117" s="18">
        <v>0.54</v>
      </c>
      <c r="F117" t="s">
        <v>42</v>
      </c>
      <c r="G117">
        <v>2003</v>
      </c>
      <c r="H117" t="s">
        <v>138</v>
      </c>
      <c r="I117" t="s">
        <v>126</v>
      </c>
    </row>
    <row r="118" spans="2:9" ht="13.5" customHeight="1" thickBot="1">
      <c r="B118" s="15">
        <v>103</v>
      </c>
      <c r="C118" t="s">
        <v>173</v>
      </c>
      <c r="D118" t="s">
        <v>412</v>
      </c>
      <c r="E118" s="18">
        <v>0.425</v>
      </c>
      <c r="F118" t="s">
        <v>42</v>
      </c>
      <c r="G118">
        <v>2003</v>
      </c>
      <c r="H118" t="s">
        <v>24</v>
      </c>
      <c r="I118" t="s">
        <v>174</v>
      </c>
    </row>
    <row r="119" spans="2:9" ht="13.5" customHeight="1" thickBot="1">
      <c r="B119" s="15">
        <v>104</v>
      </c>
      <c r="C119" t="s">
        <v>175</v>
      </c>
      <c r="D119" t="s">
        <v>412</v>
      </c>
      <c r="E119" s="18">
        <v>2.27</v>
      </c>
      <c r="F119" t="s">
        <v>42</v>
      </c>
      <c r="G119">
        <v>2004</v>
      </c>
      <c r="H119" t="s">
        <v>53</v>
      </c>
      <c r="I119" t="s">
        <v>125</v>
      </c>
    </row>
    <row r="120" spans="2:9" ht="13.5" customHeight="1" thickBot="1">
      <c r="B120" s="15">
        <v>105</v>
      </c>
      <c r="C120" t="s">
        <v>176</v>
      </c>
      <c r="D120" t="s">
        <v>412</v>
      </c>
      <c r="E120" s="18">
        <v>4.16</v>
      </c>
      <c r="F120" t="s">
        <v>42</v>
      </c>
      <c r="G120">
        <v>2009</v>
      </c>
      <c r="H120" t="s">
        <v>177</v>
      </c>
      <c r="I120" t="s">
        <v>125</v>
      </c>
    </row>
    <row r="121" spans="2:9" ht="13.5" customHeight="1" thickBot="1">
      <c r="B121" s="15">
        <v>106</v>
      </c>
      <c r="C121" t="s">
        <v>178</v>
      </c>
      <c r="D121" t="s">
        <v>412</v>
      </c>
      <c r="E121" s="18">
        <v>5.7</v>
      </c>
      <c r="F121" t="s">
        <v>42</v>
      </c>
      <c r="G121">
        <v>2005</v>
      </c>
      <c r="H121" t="s">
        <v>24</v>
      </c>
      <c r="I121" t="s">
        <v>49</v>
      </c>
    </row>
    <row r="122" spans="2:9" ht="13.5" customHeight="1" thickBot="1">
      <c r="B122" s="15">
        <v>107</v>
      </c>
      <c r="C122" t="s">
        <v>179</v>
      </c>
      <c r="D122" t="s">
        <v>412</v>
      </c>
      <c r="E122" s="18">
        <v>2.33</v>
      </c>
      <c r="F122" t="s">
        <v>42</v>
      </c>
      <c r="G122">
        <v>2005</v>
      </c>
      <c r="H122" t="s">
        <v>24</v>
      </c>
      <c r="I122" t="s">
        <v>49</v>
      </c>
    </row>
    <row r="123" spans="2:9" ht="13.5" customHeight="1" thickBot="1">
      <c r="B123" s="15">
        <v>108</v>
      </c>
      <c r="C123" t="s">
        <v>180</v>
      </c>
      <c r="D123" t="s">
        <v>412</v>
      </c>
      <c r="E123" s="18">
        <v>3.38</v>
      </c>
      <c r="F123" t="s">
        <v>42</v>
      </c>
      <c r="G123">
        <v>2003</v>
      </c>
      <c r="H123" t="s">
        <v>24</v>
      </c>
      <c r="I123" t="s">
        <v>125</v>
      </c>
    </row>
    <row r="124" spans="2:9" ht="13.5" customHeight="1" thickBot="1">
      <c r="B124" s="15">
        <v>109</v>
      </c>
      <c r="C124" t="s">
        <v>181</v>
      </c>
      <c r="D124" t="s">
        <v>412</v>
      </c>
      <c r="E124" s="18">
        <v>3.48</v>
      </c>
      <c r="F124" t="s">
        <v>42</v>
      </c>
      <c r="G124">
        <v>2002</v>
      </c>
      <c r="H124" t="s">
        <v>24</v>
      </c>
      <c r="I124" t="s">
        <v>125</v>
      </c>
    </row>
    <row r="125" spans="2:9" ht="13.5" customHeight="1" thickBot="1">
      <c r="B125" s="15">
        <v>110</v>
      </c>
      <c r="C125" t="s">
        <v>182</v>
      </c>
      <c r="D125" t="s">
        <v>412</v>
      </c>
      <c r="E125" s="18">
        <v>0</v>
      </c>
      <c r="F125" t="s">
        <v>42</v>
      </c>
      <c r="G125">
        <v>2009</v>
      </c>
      <c r="H125" t="s">
        <v>183</v>
      </c>
      <c r="I125" t="s">
        <v>27</v>
      </c>
    </row>
    <row r="126" spans="2:9" ht="13.5" customHeight="1" thickBot="1">
      <c r="B126" s="15">
        <v>111</v>
      </c>
      <c r="C126" t="s">
        <v>184</v>
      </c>
      <c r="D126" t="s">
        <v>412</v>
      </c>
      <c r="E126" s="18">
        <v>0.19</v>
      </c>
      <c r="F126" t="s">
        <v>42</v>
      </c>
      <c r="G126">
        <v>2009</v>
      </c>
      <c r="H126" t="s">
        <v>183</v>
      </c>
      <c r="I126" t="s">
        <v>22</v>
      </c>
    </row>
    <row r="127" spans="2:9" ht="13.5" customHeight="1" thickBot="1">
      <c r="B127" s="15">
        <v>112</v>
      </c>
      <c r="C127" t="s">
        <v>185</v>
      </c>
      <c r="D127" t="s">
        <v>412</v>
      </c>
      <c r="E127" s="18">
        <v>0</v>
      </c>
      <c r="F127" t="s">
        <v>42</v>
      </c>
      <c r="G127">
        <v>2009</v>
      </c>
      <c r="H127" t="s">
        <v>183</v>
      </c>
      <c r="I127" t="s">
        <v>27</v>
      </c>
    </row>
    <row r="128" spans="2:9" ht="13.5" customHeight="1" thickBot="1">
      <c r="B128" s="15">
        <v>113</v>
      </c>
      <c r="C128" t="s">
        <v>186</v>
      </c>
      <c r="D128" t="s">
        <v>412</v>
      </c>
      <c r="E128" s="18">
        <v>1.66</v>
      </c>
      <c r="F128" t="s">
        <v>42</v>
      </c>
      <c r="G128">
        <v>2004</v>
      </c>
      <c r="H128" t="s">
        <v>53</v>
      </c>
      <c r="I128" t="s">
        <v>125</v>
      </c>
    </row>
    <row r="129" spans="2:9" ht="13.5" customHeight="1" thickBot="1">
      <c r="B129" s="15">
        <v>114</v>
      </c>
      <c r="C129" t="s">
        <v>286</v>
      </c>
      <c r="D129" t="s">
        <v>412</v>
      </c>
      <c r="E129" s="18">
        <v>0.124</v>
      </c>
      <c r="F129" t="s">
        <v>42</v>
      </c>
      <c r="G129">
        <v>2001</v>
      </c>
      <c r="H129" t="s">
        <v>10</v>
      </c>
      <c r="I129" t="s">
        <v>125</v>
      </c>
    </row>
    <row r="130" spans="2:9" ht="13.5" customHeight="1" thickBot="1">
      <c r="B130" s="15">
        <v>115</v>
      </c>
      <c r="C130" t="s">
        <v>287</v>
      </c>
      <c r="D130" t="s">
        <v>412</v>
      </c>
      <c r="E130" s="18">
        <v>4.08</v>
      </c>
      <c r="F130" t="s">
        <v>42</v>
      </c>
      <c r="G130">
        <v>2007</v>
      </c>
      <c r="H130" t="s">
        <v>10</v>
      </c>
      <c r="I130" t="s">
        <v>125</v>
      </c>
    </row>
    <row r="131" spans="2:9" ht="13.5" customHeight="1" thickBot="1">
      <c r="B131" s="15">
        <v>116</v>
      </c>
      <c r="C131" t="s">
        <v>166</v>
      </c>
      <c r="D131" t="s">
        <v>413</v>
      </c>
      <c r="E131" s="18">
        <v>0.519</v>
      </c>
      <c r="F131" t="s">
        <v>42</v>
      </c>
      <c r="G131">
        <v>2004</v>
      </c>
      <c r="H131" t="s">
        <v>24</v>
      </c>
      <c r="I131" t="s">
        <v>125</v>
      </c>
    </row>
    <row r="132" spans="2:9" ht="13.5" customHeight="1" thickBot="1">
      <c r="B132" s="15">
        <v>117</v>
      </c>
      <c r="C132" t="s">
        <v>167</v>
      </c>
      <c r="D132" t="s">
        <v>413</v>
      </c>
      <c r="E132" s="18">
        <v>0.875</v>
      </c>
      <c r="F132" t="s">
        <v>42</v>
      </c>
      <c r="G132">
        <v>2005</v>
      </c>
      <c r="H132" t="s">
        <v>24</v>
      </c>
      <c r="I132" t="s">
        <v>49</v>
      </c>
    </row>
    <row r="133" spans="2:9" ht="13.5" customHeight="1" thickBot="1">
      <c r="B133" s="15">
        <v>118</v>
      </c>
      <c r="C133" t="s">
        <v>305</v>
      </c>
      <c r="D133" t="s">
        <v>414</v>
      </c>
      <c r="E133" s="18">
        <v>0.00748</v>
      </c>
      <c r="F133" t="s">
        <v>42</v>
      </c>
      <c r="G133">
        <v>2003</v>
      </c>
      <c r="H133" t="s">
        <v>10</v>
      </c>
      <c r="I133" t="s">
        <v>125</v>
      </c>
    </row>
    <row r="134" spans="2:9" ht="13.5" customHeight="1" thickBot="1">
      <c r="B134" s="15">
        <v>119</v>
      </c>
      <c r="C134" t="s">
        <v>306</v>
      </c>
      <c r="D134" t="s">
        <v>414</v>
      </c>
      <c r="E134" s="18">
        <v>0.213</v>
      </c>
      <c r="F134" t="s">
        <v>42</v>
      </c>
      <c r="G134">
        <v>2001</v>
      </c>
      <c r="H134" t="s">
        <v>10</v>
      </c>
      <c r="I134" t="s">
        <v>278</v>
      </c>
    </row>
    <row r="135" spans="2:9" ht="13.5" customHeight="1" thickBot="1">
      <c r="B135" s="15">
        <v>120</v>
      </c>
      <c r="C135" t="s">
        <v>307</v>
      </c>
      <c r="D135" t="s">
        <v>414</v>
      </c>
      <c r="E135" s="18">
        <v>0.0266</v>
      </c>
      <c r="F135" t="s">
        <v>42</v>
      </c>
      <c r="G135">
        <v>2000</v>
      </c>
      <c r="H135" t="s">
        <v>10</v>
      </c>
      <c r="I135" t="s">
        <v>284</v>
      </c>
    </row>
    <row r="136" spans="2:9" ht="13.5" customHeight="1" thickBot="1">
      <c r="B136" s="15">
        <v>121</v>
      </c>
      <c r="C136" t="s">
        <v>308</v>
      </c>
      <c r="D136" t="s">
        <v>414</v>
      </c>
      <c r="E136" s="18">
        <v>0.496</v>
      </c>
      <c r="F136" t="s">
        <v>42</v>
      </c>
      <c r="G136">
        <v>2000</v>
      </c>
      <c r="H136" t="s">
        <v>10</v>
      </c>
      <c r="I136" t="s">
        <v>284</v>
      </c>
    </row>
    <row r="137" spans="2:9" ht="13.5" customHeight="1" thickBot="1">
      <c r="B137" s="15">
        <v>122</v>
      </c>
      <c r="C137" t="s">
        <v>309</v>
      </c>
      <c r="D137" t="s">
        <v>414</v>
      </c>
      <c r="E137" s="18">
        <v>0.445</v>
      </c>
      <c r="F137" t="s">
        <v>42</v>
      </c>
      <c r="G137">
        <v>2001</v>
      </c>
      <c r="H137" t="s">
        <v>10</v>
      </c>
      <c r="I137" t="s">
        <v>278</v>
      </c>
    </row>
    <row r="138" spans="2:9" ht="13.5" customHeight="1" thickBot="1">
      <c r="B138" s="15">
        <v>123</v>
      </c>
      <c r="C138" t="s">
        <v>310</v>
      </c>
      <c r="D138" t="s">
        <v>414</v>
      </c>
      <c r="E138" s="18">
        <v>0.239</v>
      </c>
      <c r="F138" t="s">
        <v>42</v>
      </c>
      <c r="G138">
        <v>2002</v>
      </c>
      <c r="H138" t="s">
        <v>10</v>
      </c>
      <c r="I138" t="s">
        <v>125</v>
      </c>
    </row>
    <row r="139" spans="2:9" ht="13.5" customHeight="1" thickBot="1">
      <c r="B139" s="15">
        <v>124</v>
      </c>
      <c r="C139" t="s">
        <v>311</v>
      </c>
      <c r="D139" t="s">
        <v>414</v>
      </c>
      <c r="E139" s="18">
        <v>25.9</v>
      </c>
      <c r="F139" t="s">
        <v>42</v>
      </c>
      <c r="G139">
        <v>2005</v>
      </c>
      <c r="H139" t="s">
        <v>10</v>
      </c>
      <c r="I139" t="s">
        <v>125</v>
      </c>
    </row>
    <row r="140" spans="2:9" ht="13.5" customHeight="1" thickBot="1">
      <c r="B140" s="15">
        <v>125</v>
      </c>
      <c r="C140" t="s">
        <v>312</v>
      </c>
      <c r="D140" t="s">
        <v>414</v>
      </c>
      <c r="E140" s="18">
        <v>0.0044</v>
      </c>
      <c r="F140" t="s">
        <v>42</v>
      </c>
      <c r="G140">
        <v>2001</v>
      </c>
      <c r="H140" t="s">
        <v>10</v>
      </c>
      <c r="I140" t="s">
        <v>278</v>
      </c>
    </row>
    <row r="141" spans="2:9" ht="13.5" customHeight="1" thickBot="1">
      <c r="B141" s="15">
        <v>126</v>
      </c>
      <c r="C141" t="s">
        <v>313</v>
      </c>
      <c r="D141" t="s">
        <v>414</v>
      </c>
      <c r="E141" s="18">
        <v>0.00193</v>
      </c>
      <c r="F141" t="s">
        <v>42</v>
      </c>
      <c r="G141">
        <v>2002</v>
      </c>
      <c r="H141" t="s">
        <v>10</v>
      </c>
      <c r="I141" t="s">
        <v>278</v>
      </c>
    </row>
    <row r="142" spans="2:9" ht="13.5" customHeight="1" thickBot="1">
      <c r="B142" s="15">
        <v>127</v>
      </c>
      <c r="C142" t="s">
        <v>314</v>
      </c>
      <c r="D142" t="s">
        <v>414</v>
      </c>
      <c r="E142" s="18">
        <v>0.00215</v>
      </c>
      <c r="F142" t="s">
        <v>42</v>
      </c>
      <c r="G142">
        <v>2002</v>
      </c>
      <c r="H142" t="s">
        <v>10</v>
      </c>
      <c r="I142" t="s">
        <v>278</v>
      </c>
    </row>
    <row r="143" spans="2:9" ht="13.5" customHeight="1" thickBot="1">
      <c r="B143" s="15">
        <v>128</v>
      </c>
      <c r="C143" t="s">
        <v>315</v>
      </c>
      <c r="D143" t="s">
        <v>414</v>
      </c>
      <c r="E143" s="18">
        <v>0.0193</v>
      </c>
      <c r="F143" t="s">
        <v>42</v>
      </c>
      <c r="G143">
        <v>2002</v>
      </c>
      <c r="H143" t="s">
        <v>10</v>
      </c>
      <c r="I143" t="s">
        <v>278</v>
      </c>
    </row>
    <row r="144" spans="2:9" ht="13.5" customHeight="1" thickBot="1">
      <c r="B144" s="15">
        <v>129</v>
      </c>
      <c r="C144" t="s">
        <v>316</v>
      </c>
      <c r="D144" t="s">
        <v>414</v>
      </c>
      <c r="E144" s="18">
        <v>1.19</v>
      </c>
      <c r="F144" t="s">
        <v>42</v>
      </c>
      <c r="G144">
        <v>2001</v>
      </c>
      <c r="H144" t="s">
        <v>10</v>
      </c>
      <c r="I144" t="s">
        <v>284</v>
      </c>
    </row>
    <row r="145" spans="2:9" ht="13.5" customHeight="1" thickBot="1">
      <c r="B145" s="15">
        <v>130</v>
      </c>
      <c r="C145" t="s">
        <v>317</v>
      </c>
      <c r="D145" t="s">
        <v>414</v>
      </c>
      <c r="E145" s="18">
        <v>0.358</v>
      </c>
      <c r="F145" t="s">
        <v>42</v>
      </c>
      <c r="G145">
        <v>2002</v>
      </c>
      <c r="H145" t="s">
        <v>10</v>
      </c>
      <c r="I145" t="s">
        <v>125</v>
      </c>
    </row>
    <row r="146" spans="2:9" ht="13.5" customHeight="1" thickBot="1">
      <c r="B146" s="15">
        <v>131</v>
      </c>
      <c r="C146" t="s">
        <v>318</v>
      </c>
      <c r="D146" t="s">
        <v>414</v>
      </c>
      <c r="E146" s="18">
        <v>0.13</v>
      </c>
      <c r="F146" t="s">
        <v>42</v>
      </c>
      <c r="G146">
        <v>2001</v>
      </c>
      <c r="H146" t="s">
        <v>10</v>
      </c>
      <c r="I146" t="s">
        <v>284</v>
      </c>
    </row>
    <row r="147" spans="2:9" ht="13.5" customHeight="1" thickBot="1">
      <c r="B147" s="15">
        <v>132</v>
      </c>
      <c r="C147" t="s">
        <v>319</v>
      </c>
      <c r="D147" t="s">
        <v>414</v>
      </c>
      <c r="E147" s="18">
        <v>0.021</v>
      </c>
      <c r="F147" t="s">
        <v>42</v>
      </c>
      <c r="G147">
        <v>2001</v>
      </c>
      <c r="H147" t="s">
        <v>10</v>
      </c>
      <c r="I147" t="s">
        <v>284</v>
      </c>
    </row>
    <row r="148" spans="2:9" ht="13.5" customHeight="1" thickBot="1">
      <c r="B148" s="15">
        <v>133</v>
      </c>
      <c r="C148" t="s">
        <v>320</v>
      </c>
      <c r="D148" t="s">
        <v>414</v>
      </c>
      <c r="E148" s="18">
        <v>0.77</v>
      </c>
      <c r="F148" t="s">
        <v>42</v>
      </c>
      <c r="G148">
        <v>2001</v>
      </c>
      <c r="H148" t="s">
        <v>10</v>
      </c>
      <c r="I148" t="s">
        <v>278</v>
      </c>
    </row>
    <row r="149" spans="2:9" ht="13.5" customHeight="1" thickBot="1">
      <c r="B149" s="15">
        <v>134</v>
      </c>
      <c r="C149" t="s">
        <v>321</v>
      </c>
      <c r="D149" t="s">
        <v>414</v>
      </c>
      <c r="E149" s="18">
        <v>0.00168</v>
      </c>
      <c r="F149" t="s">
        <v>42</v>
      </c>
      <c r="G149">
        <v>2000</v>
      </c>
      <c r="H149" t="s">
        <v>10</v>
      </c>
      <c r="I149" t="s">
        <v>299</v>
      </c>
    </row>
    <row r="150" spans="2:9" ht="13.5" customHeight="1" thickBot="1">
      <c r="B150" s="15">
        <v>135</v>
      </c>
      <c r="C150" t="s">
        <v>136</v>
      </c>
      <c r="D150" t="s">
        <v>137</v>
      </c>
      <c r="E150" s="18">
        <v>0.491</v>
      </c>
      <c r="F150" t="s">
        <v>42</v>
      </c>
      <c r="G150">
        <v>2006</v>
      </c>
      <c r="H150" t="s">
        <v>64</v>
      </c>
      <c r="I150" t="s">
        <v>22</v>
      </c>
    </row>
    <row r="151" spans="2:9" ht="13.5" customHeight="1" thickBot="1">
      <c r="B151" s="15">
        <v>136</v>
      </c>
      <c r="C151" t="s">
        <v>139</v>
      </c>
      <c r="D151" t="s">
        <v>137</v>
      </c>
      <c r="E151" s="18">
        <v>8.5</v>
      </c>
      <c r="F151" t="s">
        <v>42</v>
      </c>
      <c r="G151">
        <v>2006</v>
      </c>
      <c r="H151" t="s">
        <v>140</v>
      </c>
      <c r="I151" t="s">
        <v>22</v>
      </c>
    </row>
    <row r="152" spans="2:9" ht="13.5" customHeight="1" thickBot="1">
      <c r="B152" s="15">
        <v>137</v>
      </c>
      <c r="C152" t="s">
        <v>141</v>
      </c>
      <c r="D152" t="s">
        <v>137</v>
      </c>
      <c r="E152" s="18">
        <v>3.1</v>
      </c>
      <c r="F152" t="s">
        <v>42</v>
      </c>
      <c r="G152">
        <v>2009</v>
      </c>
      <c r="H152" t="s">
        <v>64</v>
      </c>
      <c r="I152" t="s">
        <v>22</v>
      </c>
    </row>
    <row r="153" spans="2:9" ht="13.5" customHeight="1" thickBot="1">
      <c r="B153" s="15">
        <v>138</v>
      </c>
      <c r="C153" t="s">
        <v>142</v>
      </c>
      <c r="D153" t="s">
        <v>137</v>
      </c>
      <c r="E153" s="18">
        <v>7.22</v>
      </c>
      <c r="F153" t="s">
        <v>42</v>
      </c>
      <c r="G153">
        <v>2003</v>
      </c>
      <c r="H153" t="s">
        <v>138</v>
      </c>
      <c r="I153" t="s">
        <v>126</v>
      </c>
    </row>
    <row r="154" spans="2:9" ht="13.5" customHeight="1" thickBot="1">
      <c r="B154" s="15">
        <v>139</v>
      </c>
      <c r="C154" t="s">
        <v>143</v>
      </c>
      <c r="D154" t="s">
        <v>137</v>
      </c>
      <c r="E154" s="18">
        <v>0.123</v>
      </c>
      <c r="F154" t="s">
        <v>42</v>
      </c>
      <c r="G154">
        <v>2008</v>
      </c>
      <c r="H154" t="s">
        <v>144</v>
      </c>
      <c r="I154" t="s">
        <v>25</v>
      </c>
    </row>
    <row r="155" spans="2:9" ht="13.5" customHeight="1" thickBot="1">
      <c r="B155" s="15">
        <v>140</v>
      </c>
      <c r="C155" t="s">
        <v>145</v>
      </c>
      <c r="D155" t="s">
        <v>137</v>
      </c>
      <c r="E155" s="18">
        <v>0.101</v>
      </c>
      <c r="F155" t="s">
        <v>42</v>
      </c>
      <c r="G155">
        <v>2008</v>
      </c>
      <c r="H155" t="s">
        <v>144</v>
      </c>
      <c r="I155" t="s">
        <v>25</v>
      </c>
    </row>
    <row r="156" spans="2:9" ht="13.5" customHeight="1" thickBot="1">
      <c r="B156" s="15">
        <v>141</v>
      </c>
      <c r="C156" t="s">
        <v>146</v>
      </c>
      <c r="D156" t="s">
        <v>137</v>
      </c>
      <c r="E156" s="18">
        <v>0.203</v>
      </c>
      <c r="F156" t="s">
        <v>42</v>
      </c>
      <c r="G156">
        <v>2003</v>
      </c>
      <c r="H156" t="s">
        <v>138</v>
      </c>
      <c r="I156" t="s">
        <v>126</v>
      </c>
    </row>
    <row r="157" spans="2:9" ht="13.5" customHeight="1" thickBot="1">
      <c r="B157" s="15">
        <v>142</v>
      </c>
      <c r="C157" t="s">
        <v>147</v>
      </c>
      <c r="D157" t="s">
        <v>137</v>
      </c>
      <c r="E157" s="18">
        <v>0.00391</v>
      </c>
      <c r="F157" t="s">
        <v>42</v>
      </c>
      <c r="G157">
        <v>2006</v>
      </c>
      <c r="H157" t="s">
        <v>23</v>
      </c>
      <c r="I157" t="s">
        <v>22</v>
      </c>
    </row>
    <row r="158" spans="2:9" ht="13.5" customHeight="1" thickBot="1">
      <c r="B158" s="15">
        <v>143</v>
      </c>
      <c r="C158" t="s">
        <v>148</v>
      </c>
      <c r="D158" t="s">
        <v>137</v>
      </c>
      <c r="E158" s="18">
        <v>0.46</v>
      </c>
      <c r="F158" t="s">
        <v>42</v>
      </c>
      <c r="G158">
        <v>2009</v>
      </c>
      <c r="H158" t="s">
        <v>64</v>
      </c>
      <c r="I158" t="s">
        <v>22</v>
      </c>
    </row>
    <row r="159" spans="2:9" ht="13.5" customHeight="1" thickBot="1">
      <c r="B159" s="15">
        <v>144</v>
      </c>
      <c r="C159" t="s">
        <v>149</v>
      </c>
      <c r="D159" t="s">
        <v>137</v>
      </c>
      <c r="E159" s="18">
        <v>0.74</v>
      </c>
      <c r="F159" t="s">
        <v>42</v>
      </c>
      <c r="G159">
        <v>2009</v>
      </c>
      <c r="H159" t="s">
        <v>64</v>
      </c>
      <c r="I159" t="s">
        <v>22</v>
      </c>
    </row>
    <row r="160" spans="2:9" ht="13.5" customHeight="1" thickBot="1">
      <c r="B160" s="15">
        <v>145</v>
      </c>
      <c r="C160" t="s">
        <v>150</v>
      </c>
      <c r="D160" t="s">
        <v>137</v>
      </c>
      <c r="E160" s="18">
        <v>1.77</v>
      </c>
      <c r="F160" t="s">
        <v>42</v>
      </c>
      <c r="G160">
        <v>2006</v>
      </c>
      <c r="H160" t="s">
        <v>23</v>
      </c>
      <c r="I160" t="s">
        <v>22</v>
      </c>
    </row>
    <row r="161" spans="2:9" ht="13.5" customHeight="1" thickBot="1">
      <c r="B161" s="15">
        <v>146</v>
      </c>
      <c r="C161" t="s">
        <v>151</v>
      </c>
      <c r="D161" t="s">
        <v>137</v>
      </c>
      <c r="E161" s="18">
        <v>0.53</v>
      </c>
      <c r="F161" t="s">
        <v>42</v>
      </c>
      <c r="G161">
        <v>2008</v>
      </c>
      <c r="H161" t="s">
        <v>144</v>
      </c>
      <c r="I161" t="s">
        <v>25</v>
      </c>
    </row>
    <row r="162" spans="2:9" ht="13.5" customHeight="1" thickBot="1">
      <c r="B162" s="15">
        <v>147</v>
      </c>
      <c r="C162" t="s">
        <v>398</v>
      </c>
      <c r="D162" t="s">
        <v>137</v>
      </c>
      <c r="E162" s="18">
        <v>6.98</v>
      </c>
      <c r="F162" t="s">
        <v>42</v>
      </c>
      <c r="G162">
        <v>2006</v>
      </c>
      <c r="H162" t="s">
        <v>23</v>
      </c>
      <c r="I162" t="s">
        <v>22</v>
      </c>
    </row>
    <row r="163" spans="2:9" ht="13.5" customHeight="1" thickBot="1">
      <c r="B163" s="15">
        <v>148</v>
      </c>
      <c r="C163" t="s">
        <v>399</v>
      </c>
      <c r="D163" t="s">
        <v>137</v>
      </c>
      <c r="E163" s="18">
        <v>1.86</v>
      </c>
      <c r="F163" t="s">
        <v>42</v>
      </c>
      <c r="G163">
        <v>2006</v>
      </c>
      <c r="H163" t="s">
        <v>23</v>
      </c>
      <c r="I163" t="s">
        <v>22</v>
      </c>
    </row>
    <row r="164" spans="2:9" ht="13.5" customHeight="1" thickBot="1">
      <c r="B164" s="15">
        <v>149</v>
      </c>
      <c r="C164" t="s">
        <v>152</v>
      </c>
      <c r="D164" t="s">
        <v>137</v>
      </c>
      <c r="E164" s="18">
        <v>0.505</v>
      </c>
      <c r="F164" t="s">
        <v>42</v>
      </c>
      <c r="G164">
        <v>2009</v>
      </c>
      <c r="H164" t="s">
        <v>9</v>
      </c>
      <c r="I164" t="s">
        <v>47</v>
      </c>
    </row>
    <row r="165" spans="2:9" ht="13.5" customHeight="1" thickBot="1">
      <c r="B165" s="15">
        <v>150</v>
      </c>
      <c r="C165" t="s">
        <v>283</v>
      </c>
      <c r="D165" t="s">
        <v>137</v>
      </c>
      <c r="E165" s="18">
        <v>1.21</v>
      </c>
      <c r="F165" t="s">
        <v>42</v>
      </c>
      <c r="G165">
        <v>2002</v>
      </c>
      <c r="H165" t="s">
        <v>10</v>
      </c>
      <c r="I165" t="s">
        <v>284</v>
      </c>
    </row>
    <row r="166" spans="2:9" ht="13.5" customHeight="1" thickBot="1">
      <c r="B166" s="15">
        <v>151</v>
      </c>
      <c r="C166" t="s">
        <v>285</v>
      </c>
      <c r="D166" t="s">
        <v>137</v>
      </c>
      <c r="E166" s="18">
        <v>0.717</v>
      </c>
      <c r="F166" t="s">
        <v>42</v>
      </c>
      <c r="G166">
        <v>2002</v>
      </c>
      <c r="H166" t="s">
        <v>10</v>
      </c>
      <c r="I166" t="s">
        <v>284</v>
      </c>
    </row>
    <row r="167" spans="2:9" ht="13.5" customHeight="1" thickBot="1">
      <c r="B167" s="15">
        <v>152</v>
      </c>
      <c r="C167" t="s">
        <v>322</v>
      </c>
      <c r="D167" t="s">
        <v>415</v>
      </c>
      <c r="E167" s="18">
        <v>18.3</v>
      </c>
      <c r="F167" t="s">
        <v>42</v>
      </c>
      <c r="G167">
        <v>2006</v>
      </c>
      <c r="H167" t="s">
        <v>10</v>
      </c>
      <c r="I167" t="s">
        <v>27</v>
      </c>
    </row>
    <row r="168" spans="2:9" ht="13.5" customHeight="1" thickBot="1">
      <c r="B168" s="15">
        <v>153</v>
      </c>
      <c r="C168" t="s">
        <v>323</v>
      </c>
      <c r="D168" t="s">
        <v>415</v>
      </c>
      <c r="E168" s="18">
        <v>230</v>
      </c>
      <c r="F168" t="s">
        <v>42</v>
      </c>
      <c r="G168">
        <v>2007</v>
      </c>
      <c r="H168" t="s">
        <v>10</v>
      </c>
      <c r="I168" t="s">
        <v>27</v>
      </c>
    </row>
    <row r="169" spans="2:9" ht="13.5" customHeight="1" thickBot="1">
      <c r="B169" s="15">
        <v>154</v>
      </c>
      <c r="C169" t="s">
        <v>324</v>
      </c>
      <c r="D169" t="s">
        <v>415</v>
      </c>
      <c r="E169" s="18">
        <v>3.62</v>
      </c>
      <c r="F169" t="s">
        <v>42</v>
      </c>
      <c r="G169">
        <v>2006</v>
      </c>
      <c r="H169" t="s">
        <v>10</v>
      </c>
      <c r="I169" t="s">
        <v>27</v>
      </c>
    </row>
    <row r="170" spans="2:9" ht="13.5" customHeight="1" thickBot="1">
      <c r="B170" s="15">
        <v>155</v>
      </c>
      <c r="C170" t="s">
        <v>325</v>
      </c>
      <c r="D170" t="s">
        <v>415</v>
      </c>
      <c r="E170" s="18">
        <v>11.5</v>
      </c>
      <c r="F170" t="s">
        <v>42</v>
      </c>
      <c r="G170">
        <v>2006</v>
      </c>
      <c r="H170" t="s">
        <v>10</v>
      </c>
      <c r="I170" t="s">
        <v>27</v>
      </c>
    </row>
    <row r="171" spans="2:9" ht="13.5" customHeight="1" thickBot="1">
      <c r="B171" s="15">
        <v>156</v>
      </c>
      <c r="C171" t="s">
        <v>326</v>
      </c>
      <c r="D171" t="s">
        <v>415</v>
      </c>
      <c r="E171" s="18">
        <v>154</v>
      </c>
      <c r="F171" t="s">
        <v>42</v>
      </c>
      <c r="G171">
        <v>2005</v>
      </c>
      <c r="H171" t="s">
        <v>10</v>
      </c>
      <c r="I171" t="s">
        <v>27</v>
      </c>
    </row>
    <row r="172" spans="2:9" ht="13.5" customHeight="1" thickBot="1">
      <c r="B172" s="15">
        <v>157</v>
      </c>
      <c r="C172" t="s">
        <v>327</v>
      </c>
      <c r="D172" t="s">
        <v>415</v>
      </c>
      <c r="E172" s="18">
        <v>160</v>
      </c>
      <c r="F172" t="s">
        <v>42</v>
      </c>
      <c r="G172">
        <v>2005</v>
      </c>
      <c r="H172" t="s">
        <v>10</v>
      </c>
      <c r="I172" t="s">
        <v>27</v>
      </c>
    </row>
    <row r="173" spans="2:9" ht="13.5" customHeight="1" thickBot="1">
      <c r="B173" s="15">
        <v>158</v>
      </c>
      <c r="C173" t="s">
        <v>328</v>
      </c>
      <c r="D173" t="s">
        <v>415</v>
      </c>
      <c r="E173" s="18">
        <v>266</v>
      </c>
      <c r="F173" t="s">
        <v>42</v>
      </c>
      <c r="G173">
        <v>2005</v>
      </c>
      <c r="H173" t="s">
        <v>10</v>
      </c>
      <c r="I173" t="s">
        <v>27</v>
      </c>
    </row>
    <row r="174" spans="2:9" ht="13.5" customHeight="1" thickBot="1">
      <c r="B174" s="15">
        <v>159</v>
      </c>
      <c r="C174" t="s">
        <v>329</v>
      </c>
      <c r="D174" t="s">
        <v>415</v>
      </c>
      <c r="E174" s="18">
        <v>266</v>
      </c>
      <c r="F174" t="s">
        <v>42</v>
      </c>
      <c r="G174">
        <v>2005</v>
      </c>
      <c r="H174" t="s">
        <v>10</v>
      </c>
      <c r="I174" t="s">
        <v>27</v>
      </c>
    </row>
    <row r="175" spans="2:9" ht="13.5" customHeight="1" thickBot="1">
      <c r="B175" s="15">
        <v>160</v>
      </c>
      <c r="C175" t="s">
        <v>330</v>
      </c>
      <c r="D175" t="s">
        <v>415</v>
      </c>
      <c r="E175" s="18">
        <v>40</v>
      </c>
      <c r="F175" t="s">
        <v>42</v>
      </c>
      <c r="G175">
        <v>2005</v>
      </c>
      <c r="H175" t="s">
        <v>10</v>
      </c>
      <c r="I175" t="s">
        <v>27</v>
      </c>
    </row>
    <row r="176" spans="2:9" ht="13.5" customHeight="1" thickBot="1">
      <c r="B176" s="15">
        <v>161</v>
      </c>
      <c r="C176" t="s">
        <v>331</v>
      </c>
      <c r="D176" t="s">
        <v>415</v>
      </c>
      <c r="E176" s="18">
        <v>250</v>
      </c>
      <c r="F176" t="s">
        <v>42</v>
      </c>
      <c r="G176">
        <v>2005</v>
      </c>
      <c r="H176" t="s">
        <v>10</v>
      </c>
      <c r="I176" t="s">
        <v>27</v>
      </c>
    </row>
    <row r="177" spans="2:9" ht="13.5" customHeight="1" thickBot="1">
      <c r="B177" s="15">
        <v>162</v>
      </c>
      <c r="C177" t="s">
        <v>332</v>
      </c>
      <c r="D177" t="s">
        <v>415</v>
      </c>
      <c r="E177" s="18">
        <v>57.2</v>
      </c>
      <c r="F177" t="s">
        <v>42</v>
      </c>
      <c r="G177">
        <v>2005</v>
      </c>
      <c r="H177" t="s">
        <v>10</v>
      </c>
      <c r="I177" t="s">
        <v>27</v>
      </c>
    </row>
    <row r="178" spans="2:9" ht="13.5" customHeight="1" thickBot="1">
      <c r="B178" s="15">
        <v>163</v>
      </c>
      <c r="C178" t="s">
        <v>333</v>
      </c>
      <c r="D178" t="s">
        <v>415</v>
      </c>
      <c r="E178" s="18">
        <v>30.8</v>
      </c>
      <c r="F178" t="s">
        <v>42</v>
      </c>
      <c r="G178">
        <v>2007</v>
      </c>
      <c r="H178" t="s">
        <v>10</v>
      </c>
      <c r="I178" t="s">
        <v>27</v>
      </c>
    </row>
    <row r="179" spans="2:9" ht="13.5" customHeight="1" thickBot="1">
      <c r="B179" s="15">
        <v>164</v>
      </c>
      <c r="C179" t="s">
        <v>334</v>
      </c>
      <c r="D179" t="s">
        <v>415</v>
      </c>
      <c r="E179" s="18">
        <v>55.8</v>
      </c>
      <c r="F179" t="s">
        <v>42</v>
      </c>
      <c r="G179">
        <v>2007</v>
      </c>
      <c r="H179" t="s">
        <v>10</v>
      </c>
      <c r="I179" t="s">
        <v>27</v>
      </c>
    </row>
    <row r="180" spans="2:9" ht="13.5" customHeight="1" thickBot="1">
      <c r="B180" s="15">
        <v>165</v>
      </c>
      <c r="C180" t="s">
        <v>335</v>
      </c>
      <c r="D180" t="s">
        <v>415</v>
      </c>
      <c r="E180" s="18">
        <v>5.83</v>
      </c>
      <c r="F180" t="s">
        <v>42</v>
      </c>
      <c r="G180">
        <v>2010</v>
      </c>
      <c r="H180" t="s">
        <v>10</v>
      </c>
      <c r="I180" t="s">
        <v>293</v>
      </c>
    </row>
    <row r="181" spans="2:9" ht="13.5" customHeight="1" thickBot="1">
      <c r="B181" s="15">
        <v>166</v>
      </c>
      <c r="C181" t="s">
        <v>336</v>
      </c>
      <c r="D181" t="s">
        <v>415</v>
      </c>
      <c r="E181" s="18">
        <v>5.32</v>
      </c>
      <c r="F181" t="s">
        <v>42</v>
      </c>
      <c r="G181">
        <v>2010</v>
      </c>
      <c r="H181" t="s">
        <v>10</v>
      </c>
      <c r="I181" t="s">
        <v>293</v>
      </c>
    </row>
    <row r="182" spans="2:9" ht="13.5" customHeight="1" thickBot="1">
      <c r="B182" s="15">
        <v>167</v>
      </c>
      <c r="C182" t="s">
        <v>337</v>
      </c>
      <c r="D182" t="s">
        <v>415</v>
      </c>
      <c r="E182" s="18">
        <v>13.9</v>
      </c>
      <c r="F182" t="s">
        <v>42</v>
      </c>
      <c r="G182">
        <v>2006</v>
      </c>
      <c r="H182" t="s">
        <v>10</v>
      </c>
      <c r="I182" t="s">
        <v>27</v>
      </c>
    </row>
    <row r="183" spans="2:9" ht="13.5" customHeight="1" thickBot="1">
      <c r="B183" s="15">
        <v>168</v>
      </c>
      <c r="C183" t="s">
        <v>338</v>
      </c>
      <c r="D183" t="s">
        <v>415</v>
      </c>
      <c r="E183" s="18">
        <v>44.4</v>
      </c>
      <c r="F183" t="s">
        <v>42</v>
      </c>
      <c r="G183">
        <v>2005</v>
      </c>
      <c r="H183" t="s">
        <v>10</v>
      </c>
      <c r="I183" t="s">
        <v>125</v>
      </c>
    </row>
    <row r="184" spans="2:9" ht="13.5" customHeight="1" thickBot="1">
      <c r="B184" s="15">
        <v>169</v>
      </c>
      <c r="C184" t="s">
        <v>339</v>
      </c>
      <c r="D184" t="s">
        <v>415</v>
      </c>
      <c r="E184" s="18">
        <v>41.7</v>
      </c>
      <c r="F184" t="s">
        <v>42</v>
      </c>
      <c r="G184">
        <v>2005</v>
      </c>
      <c r="H184" t="s">
        <v>10</v>
      </c>
      <c r="I184" t="s">
        <v>125</v>
      </c>
    </row>
    <row r="185" spans="2:9" ht="13.5" customHeight="1" thickBot="1">
      <c r="B185" s="15">
        <v>170</v>
      </c>
      <c r="C185" t="s">
        <v>243</v>
      </c>
      <c r="D185" t="s">
        <v>416</v>
      </c>
      <c r="E185" s="18">
        <v>0.523</v>
      </c>
      <c r="F185" t="s">
        <v>42</v>
      </c>
      <c r="G185">
        <v>2008</v>
      </c>
      <c r="H185" t="s">
        <v>2</v>
      </c>
      <c r="I185" t="s">
        <v>125</v>
      </c>
    </row>
    <row r="186" spans="2:9" ht="13.5" customHeight="1" thickBot="1">
      <c r="B186" s="15">
        <v>171</v>
      </c>
      <c r="C186" t="s">
        <v>244</v>
      </c>
      <c r="D186" t="s">
        <v>416</v>
      </c>
      <c r="E186" s="18">
        <v>1.13</v>
      </c>
      <c r="F186" t="s">
        <v>42</v>
      </c>
      <c r="G186">
        <v>2000</v>
      </c>
      <c r="H186" t="s">
        <v>24</v>
      </c>
      <c r="I186" t="s">
        <v>27</v>
      </c>
    </row>
    <row r="187" spans="2:9" ht="13.5" customHeight="1" thickBot="1">
      <c r="B187" s="15">
        <v>172</v>
      </c>
      <c r="C187" t="s">
        <v>245</v>
      </c>
      <c r="D187" t="s">
        <v>416</v>
      </c>
      <c r="E187" s="18">
        <v>2.29</v>
      </c>
      <c r="F187" t="s">
        <v>42</v>
      </c>
      <c r="G187">
        <v>2009</v>
      </c>
      <c r="H187" t="s">
        <v>39</v>
      </c>
      <c r="I187" t="s">
        <v>125</v>
      </c>
    </row>
    <row r="188" spans="2:9" ht="13.5" customHeight="1" thickBot="1">
      <c r="B188" s="15">
        <v>173</v>
      </c>
      <c r="C188" t="s">
        <v>246</v>
      </c>
      <c r="D188" t="s">
        <v>416</v>
      </c>
      <c r="E188" s="18">
        <v>2.7</v>
      </c>
      <c r="F188" t="s">
        <v>42</v>
      </c>
      <c r="G188">
        <v>2009</v>
      </c>
      <c r="H188" t="s">
        <v>39</v>
      </c>
      <c r="I188" t="s">
        <v>125</v>
      </c>
    </row>
    <row r="189" spans="2:9" ht="13.5" customHeight="1" thickBot="1">
      <c r="B189" s="15">
        <v>174</v>
      </c>
      <c r="C189" t="s">
        <v>247</v>
      </c>
      <c r="D189" t="s">
        <v>416</v>
      </c>
      <c r="E189" s="18">
        <v>3.2</v>
      </c>
      <c r="F189" t="s">
        <v>42</v>
      </c>
      <c r="G189">
        <v>2005</v>
      </c>
      <c r="H189" t="s">
        <v>24</v>
      </c>
      <c r="I189" t="s">
        <v>27</v>
      </c>
    </row>
    <row r="190" spans="2:9" ht="13.5" customHeight="1" thickBot="1">
      <c r="B190" s="15">
        <v>175</v>
      </c>
      <c r="C190" t="s">
        <v>341</v>
      </c>
      <c r="D190" t="s">
        <v>416</v>
      </c>
      <c r="E190" s="18">
        <v>0.0213</v>
      </c>
      <c r="F190" t="s">
        <v>42</v>
      </c>
      <c r="G190">
        <v>2002</v>
      </c>
      <c r="H190" t="s">
        <v>10</v>
      </c>
      <c r="I190" t="s">
        <v>125</v>
      </c>
    </row>
    <row r="191" spans="2:9" ht="13.5" customHeight="1" thickBot="1">
      <c r="B191" s="15">
        <v>176</v>
      </c>
      <c r="C191" t="s">
        <v>342</v>
      </c>
      <c r="D191" t="s">
        <v>416</v>
      </c>
      <c r="E191" s="18">
        <v>0.253</v>
      </c>
      <c r="F191" t="s">
        <v>42</v>
      </c>
      <c r="G191">
        <v>2002</v>
      </c>
      <c r="H191" t="s">
        <v>10</v>
      </c>
      <c r="I191" t="s">
        <v>125</v>
      </c>
    </row>
    <row r="192" spans="2:9" ht="13.5" customHeight="1" thickBot="1">
      <c r="B192" s="15">
        <v>177</v>
      </c>
      <c r="C192" t="s">
        <v>343</v>
      </c>
      <c r="D192" t="s">
        <v>416</v>
      </c>
      <c r="E192" s="18">
        <v>12</v>
      </c>
      <c r="F192" t="s">
        <v>42</v>
      </c>
      <c r="G192">
        <v>2002</v>
      </c>
      <c r="H192" t="s">
        <v>10</v>
      </c>
      <c r="I192" t="s">
        <v>125</v>
      </c>
    </row>
    <row r="193" spans="2:9" ht="13.5" customHeight="1" thickBot="1">
      <c r="B193" s="15">
        <v>178</v>
      </c>
      <c r="C193" t="s">
        <v>344</v>
      </c>
      <c r="D193" t="s">
        <v>416</v>
      </c>
      <c r="E193" s="18">
        <v>11.9</v>
      </c>
      <c r="F193" t="s">
        <v>42</v>
      </c>
      <c r="G193">
        <v>2002</v>
      </c>
      <c r="H193" t="s">
        <v>10</v>
      </c>
      <c r="I193" t="s">
        <v>125</v>
      </c>
    </row>
    <row r="194" spans="2:9" ht="13.5" customHeight="1" thickBot="1">
      <c r="B194" s="15">
        <v>179</v>
      </c>
      <c r="C194" t="s">
        <v>345</v>
      </c>
      <c r="D194" t="s">
        <v>416</v>
      </c>
      <c r="E194" s="18">
        <v>8.42</v>
      </c>
      <c r="F194" t="s">
        <v>42</v>
      </c>
      <c r="G194">
        <v>2002</v>
      </c>
      <c r="H194" t="s">
        <v>10</v>
      </c>
      <c r="I194" t="s">
        <v>125</v>
      </c>
    </row>
    <row r="195" spans="2:9" ht="13.5" customHeight="1" thickBot="1">
      <c r="B195" s="15">
        <v>180</v>
      </c>
      <c r="C195" t="s">
        <v>346</v>
      </c>
      <c r="D195" t="s">
        <v>416</v>
      </c>
      <c r="E195" s="18">
        <v>2.96</v>
      </c>
      <c r="F195" t="s">
        <v>42</v>
      </c>
      <c r="G195">
        <v>2005</v>
      </c>
      <c r="H195" t="s">
        <v>10</v>
      </c>
      <c r="I195" t="s">
        <v>203</v>
      </c>
    </row>
    <row r="196" spans="2:9" ht="13.5" customHeight="1" thickBot="1">
      <c r="B196" s="15">
        <v>181</v>
      </c>
      <c r="C196" t="s">
        <v>347</v>
      </c>
      <c r="D196" t="s">
        <v>416</v>
      </c>
      <c r="E196" s="18">
        <v>3.86</v>
      </c>
      <c r="F196" t="s">
        <v>42</v>
      </c>
      <c r="G196">
        <v>2004</v>
      </c>
      <c r="H196" t="s">
        <v>10</v>
      </c>
      <c r="I196" t="s">
        <v>203</v>
      </c>
    </row>
    <row r="197" spans="2:9" ht="13.5" customHeight="1" thickBot="1">
      <c r="B197" s="15">
        <v>182</v>
      </c>
      <c r="C197" t="s">
        <v>348</v>
      </c>
      <c r="D197" t="s">
        <v>416</v>
      </c>
      <c r="E197" s="18">
        <v>0.919</v>
      </c>
      <c r="F197" t="s">
        <v>42</v>
      </c>
      <c r="G197">
        <v>2007</v>
      </c>
      <c r="H197" t="s">
        <v>10</v>
      </c>
      <c r="I197" t="s">
        <v>125</v>
      </c>
    </row>
    <row r="198" spans="2:9" ht="13.5" customHeight="1" thickBot="1">
      <c r="B198" s="15">
        <v>183</v>
      </c>
      <c r="C198" t="s">
        <v>349</v>
      </c>
      <c r="D198" t="s">
        <v>416</v>
      </c>
      <c r="E198" s="18">
        <v>1.27</v>
      </c>
      <c r="F198" t="s">
        <v>42</v>
      </c>
      <c r="G198">
        <v>2007</v>
      </c>
      <c r="H198" t="s">
        <v>10</v>
      </c>
      <c r="I198" t="s">
        <v>125</v>
      </c>
    </row>
    <row r="199" spans="2:9" ht="13.5" customHeight="1" thickBot="1">
      <c r="B199" s="15">
        <v>184</v>
      </c>
      <c r="C199" t="s">
        <v>350</v>
      </c>
      <c r="D199" t="s">
        <v>416</v>
      </c>
      <c r="E199" s="18">
        <v>1.61</v>
      </c>
      <c r="F199" t="s">
        <v>42</v>
      </c>
      <c r="G199">
        <v>2007</v>
      </c>
      <c r="H199" t="s">
        <v>10</v>
      </c>
      <c r="I199" t="s">
        <v>125</v>
      </c>
    </row>
    <row r="200" spans="2:9" ht="13.5" customHeight="1" thickBot="1">
      <c r="B200" s="15">
        <v>185</v>
      </c>
      <c r="C200" t="s">
        <v>351</v>
      </c>
      <c r="D200" t="s">
        <v>416</v>
      </c>
      <c r="E200" s="18">
        <v>0.193</v>
      </c>
      <c r="F200" t="s">
        <v>42</v>
      </c>
      <c r="G200">
        <v>2003</v>
      </c>
      <c r="H200" t="s">
        <v>10</v>
      </c>
      <c r="I200" t="s">
        <v>125</v>
      </c>
    </row>
    <row r="201" spans="2:9" ht="13.5" customHeight="1" thickBot="1">
      <c r="B201" s="15">
        <v>186</v>
      </c>
      <c r="C201" t="s">
        <v>352</v>
      </c>
      <c r="D201" t="s">
        <v>416</v>
      </c>
      <c r="E201" s="18">
        <v>0.859</v>
      </c>
      <c r="F201" t="s">
        <v>42</v>
      </c>
      <c r="G201">
        <v>2003</v>
      </c>
      <c r="H201" t="s">
        <v>10</v>
      </c>
      <c r="I201" t="s">
        <v>296</v>
      </c>
    </row>
    <row r="202" spans="2:9" ht="13.5" customHeight="1" thickBot="1">
      <c r="B202" s="15">
        <v>187</v>
      </c>
      <c r="C202" t="s">
        <v>353</v>
      </c>
      <c r="D202" t="s">
        <v>416</v>
      </c>
      <c r="E202" s="18">
        <v>1.84</v>
      </c>
      <c r="F202" t="s">
        <v>42</v>
      </c>
      <c r="G202">
        <v>2007</v>
      </c>
      <c r="H202" t="s">
        <v>10</v>
      </c>
      <c r="I202" t="s">
        <v>125</v>
      </c>
    </row>
    <row r="203" spans="2:9" ht="13.5" customHeight="1" thickBot="1">
      <c r="B203" s="15">
        <v>188</v>
      </c>
      <c r="C203" t="s">
        <v>354</v>
      </c>
      <c r="D203" t="s">
        <v>416</v>
      </c>
      <c r="E203" s="18">
        <v>0.26</v>
      </c>
      <c r="F203" t="s">
        <v>42</v>
      </c>
      <c r="G203">
        <v>2007</v>
      </c>
      <c r="H203" t="s">
        <v>10</v>
      </c>
      <c r="I203" t="s">
        <v>125</v>
      </c>
    </row>
    <row r="204" spans="2:9" ht="13.5" customHeight="1" thickBot="1">
      <c r="B204" s="15">
        <v>189</v>
      </c>
      <c r="C204" t="s">
        <v>355</v>
      </c>
      <c r="D204" t="s">
        <v>416</v>
      </c>
      <c r="E204" s="18">
        <v>1.09</v>
      </c>
      <c r="F204" t="s">
        <v>42</v>
      </c>
      <c r="G204">
        <v>2007</v>
      </c>
      <c r="H204" t="s">
        <v>10</v>
      </c>
      <c r="I204" t="s">
        <v>125</v>
      </c>
    </row>
    <row r="205" spans="2:9" ht="13.5" customHeight="1" thickBot="1">
      <c r="B205" s="15">
        <v>190</v>
      </c>
      <c r="C205" t="s">
        <v>356</v>
      </c>
      <c r="D205" t="s">
        <v>416</v>
      </c>
      <c r="E205" s="18">
        <v>10.2</v>
      </c>
      <c r="F205" t="s">
        <v>42</v>
      </c>
      <c r="G205">
        <v>2007</v>
      </c>
      <c r="H205" t="s">
        <v>10</v>
      </c>
      <c r="I205" t="s">
        <v>125</v>
      </c>
    </row>
    <row r="206" spans="2:9" ht="13.5" customHeight="1" thickBot="1">
      <c r="B206" s="15">
        <v>191</v>
      </c>
      <c r="C206" t="s">
        <v>357</v>
      </c>
      <c r="D206" t="s">
        <v>416</v>
      </c>
      <c r="E206" s="18">
        <v>3.59</v>
      </c>
      <c r="F206" t="s">
        <v>42</v>
      </c>
      <c r="G206">
        <v>2007</v>
      </c>
      <c r="H206" t="s">
        <v>10</v>
      </c>
      <c r="I206" t="s">
        <v>125</v>
      </c>
    </row>
    <row r="207" spans="2:9" ht="13.5" customHeight="1" thickBot="1">
      <c r="B207" s="15">
        <v>192</v>
      </c>
      <c r="C207" t="s">
        <v>358</v>
      </c>
      <c r="D207" t="s">
        <v>416</v>
      </c>
      <c r="E207" s="18">
        <v>14800</v>
      </c>
      <c r="F207" t="s">
        <v>42</v>
      </c>
      <c r="G207"/>
      <c r="H207" t="s">
        <v>10</v>
      </c>
      <c r="I207" t="s">
        <v>125</v>
      </c>
    </row>
    <row r="208" spans="2:9" ht="13.5" customHeight="1" thickBot="1">
      <c r="B208" s="15">
        <v>193</v>
      </c>
      <c r="C208" t="s">
        <v>359</v>
      </c>
      <c r="D208" t="s">
        <v>416</v>
      </c>
      <c r="E208" s="18">
        <v>759</v>
      </c>
      <c r="F208" t="s">
        <v>42</v>
      </c>
      <c r="G208"/>
      <c r="H208" t="s">
        <v>10</v>
      </c>
      <c r="I208" t="s">
        <v>125</v>
      </c>
    </row>
    <row r="209" spans="2:9" ht="13.5" customHeight="1" thickBot="1">
      <c r="B209" s="15">
        <v>194</v>
      </c>
      <c r="C209" t="s">
        <v>360</v>
      </c>
      <c r="D209" t="s">
        <v>416</v>
      </c>
      <c r="E209" s="18">
        <v>1.8</v>
      </c>
      <c r="F209" t="s">
        <v>42</v>
      </c>
      <c r="G209">
        <v>2005</v>
      </c>
      <c r="H209" t="s">
        <v>10</v>
      </c>
      <c r="I209" t="s">
        <v>125</v>
      </c>
    </row>
    <row r="210" spans="2:9" ht="13.5" customHeight="1" thickBot="1">
      <c r="B210" s="15">
        <v>195</v>
      </c>
      <c r="C210" t="s">
        <v>361</v>
      </c>
      <c r="D210" t="s">
        <v>416</v>
      </c>
      <c r="E210" s="18">
        <v>4.48</v>
      </c>
      <c r="F210" t="s">
        <v>42</v>
      </c>
      <c r="G210">
        <v>2007</v>
      </c>
      <c r="H210" t="s">
        <v>10</v>
      </c>
      <c r="I210" t="s">
        <v>125</v>
      </c>
    </row>
    <row r="211" spans="2:9" ht="13.5" customHeight="1" thickBot="1">
      <c r="B211" s="15">
        <v>196</v>
      </c>
      <c r="C211" t="s">
        <v>362</v>
      </c>
      <c r="D211" t="s">
        <v>416</v>
      </c>
      <c r="E211" s="18">
        <v>2.09</v>
      </c>
      <c r="F211" t="s">
        <v>42</v>
      </c>
      <c r="G211">
        <v>2001</v>
      </c>
      <c r="H211" t="s">
        <v>10</v>
      </c>
      <c r="I211" t="s">
        <v>125</v>
      </c>
    </row>
    <row r="212" spans="2:9" ht="13.5" customHeight="1" thickBot="1">
      <c r="B212" s="15">
        <v>197</v>
      </c>
      <c r="C212" t="s">
        <v>363</v>
      </c>
      <c r="D212" t="s">
        <v>416</v>
      </c>
      <c r="E212" s="18">
        <v>1.66</v>
      </c>
      <c r="F212" t="s">
        <v>42</v>
      </c>
      <c r="G212">
        <v>2001</v>
      </c>
      <c r="H212" t="s">
        <v>10</v>
      </c>
      <c r="I212" t="s">
        <v>125</v>
      </c>
    </row>
    <row r="213" spans="2:9" ht="13.5" customHeight="1" thickBot="1">
      <c r="B213" s="15">
        <v>198</v>
      </c>
      <c r="C213" t="s">
        <v>364</v>
      </c>
      <c r="D213" t="s">
        <v>416</v>
      </c>
      <c r="E213" s="18">
        <v>3.87</v>
      </c>
      <c r="F213" t="s">
        <v>42</v>
      </c>
      <c r="G213">
        <v>2001</v>
      </c>
      <c r="H213" t="s">
        <v>10</v>
      </c>
      <c r="I213" t="s">
        <v>125</v>
      </c>
    </row>
    <row r="214" spans="2:9" ht="13.5" customHeight="1" thickBot="1">
      <c r="B214" s="15">
        <v>199</v>
      </c>
      <c r="C214" t="s">
        <v>365</v>
      </c>
      <c r="D214" t="s">
        <v>416</v>
      </c>
      <c r="E214" s="18">
        <v>0.854</v>
      </c>
      <c r="F214" t="s">
        <v>42</v>
      </c>
      <c r="G214">
        <v>2007</v>
      </c>
      <c r="H214" t="s">
        <v>10</v>
      </c>
      <c r="I214" t="s">
        <v>125</v>
      </c>
    </row>
    <row r="215" spans="2:9" ht="13.5" customHeight="1" thickBot="1">
      <c r="B215" s="15">
        <v>200</v>
      </c>
      <c r="C215" t="s">
        <v>366</v>
      </c>
      <c r="D215" t="s">
        <v>416</v>
      </c>
      <c r="E215" s="18">
        <v>0.482</v>
      </c>
      <c r="F215" t="s">
        <v>42</v>
      </c>
      <c r="G215">
        <v>2007</v>
      </c>
      <c r="H215" t="s">
        <v>10</v>
      </c>
      <c r="I215" t="s">
        <v>125</v>
      </c>
    </row>
    <row r="216" spans="2:9" ht="13.5" customHeight="1" thickBot="1">
      <c r="B216" s="15">
        <v>201</v>
      </c>
      <c r="C216" t="s">
        <v>367</v>
      </c>
      <c r="D216" t="s">
        <v>416</v>
      </c>
      <c r="E216" s="18">
        <v>0.397</v>
      </c>
      <c r="F216" t="s">
        <v>42</v>
      </c>
      <c r="G216">
        <v>2002</v>
      </c>
      <c r="H216" t="s">
        <v>10</v>
      </c>
      <c r="I216" t="s">
        <v>125</v>
      </c>
    </row>
    <row r="217" spans="2:9" ht="13.5" customHeight="1" thickBot="1">
      <c r="B217" s="15">
        <v>202</v>
      </c>
      <c r="C217" t="s">
        <v>368</v>
      </c>
      <c r="D217" t="s">
        <v>416</v>
      </c>
      <c r="E217" s="18">
        <v>3.38</v>
      </c>
      <c r="F217" t="s">
        <v>42</v>
      </c>
      <c r="G217">
        <v>2006</v>
      </c>
      <c r="H217" t="s">
        <v>10</v>
      </c>
      <c r="I217" t="s">
        <v>125</v>
      </c>
    </row>
    <row r="218" spans="2:9" ht="13.5" customHeight="1" thickBot="1">
      <c r="B218" s="15">
        <v>203</v>
      </c>
      <c r="C218" t="s">
        <v>372</v>
      </c>
      <c r="D218" t="s">
        <v>417</v>
      </c>
      <c r="E218" s="18">
        <v>0.99</v>
      </c>
      <c r="F218" t="s">
        <v>42</v>
      </c>
      <c r="G218">
        <v>2000</v>
      </c>
      <c r="H218" t="s">
        <v>10</v>
      </c>
      <c r="I218" t="s">
        <v>125</v>
      </c>
    </row>
    <row r="219" spans="2:9" ht="13.5" customHeight="1" thickBot="1">
      <c r="B219" s="15">
        <v>204</v>
      </c>
      <c r="C219" t="s">
        <v>265</v>
      </c>
      <c r="D219" t="s">
        <v>266</v>
      </c>
      <c r="E219" s="18">
        <v>4.83</v>
      </c>
      <c r="F219" t="s">
        <v>42</v>
      </c>
      <c r="G219">
        <v>2004</v>
      </c>
      <c r="H219" t="s">
        <v>53</v>
      </c>
      <c r="I219" t="s">
        <v>125</v>
      </c>
    </row>
    <row r="220" spans="2:9" ht="13.5" customHeight="1" thickBot="1">
      <c r="B220" s="15">
        <v>205</v>
      </c>
      <c r="C220" t="s">
        <v>249</v>
      </c>
      <c r="D220" t="s">
        <v>250</v>
      </c>
      <c r="E220" s="18">
        <v>0.84</v>
      </c>
      <c r="F220" t="s">
        <v>42</v>
      </c>
      <c r="G220">
        <v>2009</v>
      </c>
      <c r="H220" t="s">
        <v>54</v>
      </c>
      <c r="I220" t="s">
        <v>22</v>
      </c>
    </row>
    <row r="221" spans="2:9" ht="13.5" customHeight="1" thickBot="1">
      <c r="B221" s="15">
        <v>206</v>
      </c>
      <c r="C221" t="s">
        <v>418</v>
      </c>
      <c r="D221" t="s">
        <v>250</v>
      </c>
      <c r="E221" s="18">
        <v>3.85</v>
      </c>
      <c r="F221" t="s">
        <v>42</v>
      </c>
      <c r="G221">
        <v>2009</v>
      </c>
      <c r="H221" t="s">
        <v>54</v>
      </c>
      <c r="I221" t="s">
        <v>22</v>
      </c>
    </row>
    <row r="222" spans="2:9" ht="13.5" customHeight="1" thickBot="1">
      <c r="B222" s="15">
        <v>207</v>
      </c>
      <c r="C222" t="s">
        <v>251</v>
      </c>
      <c r="D222" t="s">
        <v>250</v>
      </c>
      <c r="E222" s="18">
        <v>4.68</v>
      </c>
      <c r="F222" t="s">
        <v>42</v>
      </c>
      <c r="G222">
        <v>2009</v>
      </c>
      <c r="H222" t="s">
        <v>54</v>
      </c>
      <c r="I222" t="s">
        <v>22</v>
      </c>
    </row>
    <row r="223" spans="2:9" ht="13.5" customHeight="1" thickBot="1">
      <c r="B223" s="15">
        <v>208</v>
      </c>
      <c r="C223" t="s">
        <v>252</v>
      </c>
      <c r="D223" t="s">
        <v>250</v>
      </c>
      <c r="E223" s="18">
        <v>0.671</v>
      </c>
      <c r="F223" t="s">
        <v>42</v>
      </c>
      <c r="G223">
        <v>2009</v>
      </c>
      <c r="H223" t="s">
        <v>54</v>
      </c>
      <c r="I223" t="s">
        <v>22</v>
      </c>
    </row>
    <row r="224" spans="2:9" ht="13.5" customHeight="1" thickBot="1">
      <c r="B224" s="15">
        <v>209</v>
      </c>
      <c r="C224" t="s">
        <v>253</v>
      </c>
      <c r="D224" t="s">
        <v>250</v>
      </c>
      <c r="E224" s="18">
        <v>0.188</v>
      </c>
      <c r="F224" t="s">
        <v>42</v>
      </c>
      <c r="G224">
        <v>2009</v>
      </c>
      <c r="H224" t="s">
        <v>54</v>
      </c>
      <c r="I224" t="s">
        <v>22</v>
      </c>
    </row>
    <row r="225" spans="2:9" ht="13.5" customHeight="1" thickBot="1">
      <c r="B225" s="15">
        <v>210</v>
      </c>
      <c r="C225" t="s">
        <v>254</v>
      </c>
      <c r="D225" t="s">
        <v>250</v>
      </c>
      <c r="E225" s="18">
        <v>4.75</v>
      </c>
      <c r="F225" t="s">
        <v>42</v>
      </c>
      <c r="G225">
        <v>2009</v>
      </c>
      <c r="H225" t="s">
        <v>54</v>
      </c>
      <c r="I225" t="s">
        <v>22</v>
      </c>
    </row>
    <row r="226" spans="2:9" ht="13.5" customHeight="1" thickBot="1">
      <c r="B226" s="15">
        <v>211</v>
      </c>
      <c r="C226" t="s">
        <v>255</v>
      </c>
      <c r="D226" t="s">
        <v>250</v>
      </c>
      <c r="E226" s="18">
        <v>0.992</v>
      </c>
      <c r="F226" t="s">
        <v>42</v>
      </c>
      <c r="G226">
        <v>2009</v>
      </c>
      <c r="H226" t="s">
        <v>54</v>
      </c>
      <c r="I226" t="s">
        <v>22</v>
      </c>
    </row>
    <row r="227" spans="2:9" ht="13.5" customHeight="1" thickBot="1">
      <c r="B227" s="15">
        <v>212</v>
      </c>
      <c r="C227" t="s">
        <v>256</v>
      </c>
      <c r="D227" t="s">
        <v>250</v>
      </c>
      <c r="E227" s="18">
        <v>1.88</v>
      </c>
      <c r="F227" t="s">
        <v>42</v>
      </c>
      <c r="G227">
        <v>2009</v>
      </c>
      <c r="H227" t="s">
        <v>54</v>
      </c>
      <c r="I227" t="s">
        <v>22</v>
      </c>
    </row>
    <row r="228" spans="2:9" ht="13.5" customHeight="1" thickBot="1">
      <c r="B228" s="15">
        <v>213</v>
      </c>
      <c r="C228" t="s">
        <v>257</v>
      </c>
      <c r="D228" t="s">
        <v>250</v>
      </c>
      <c r="E228" s="18">
        <v>2.05</v>
      </c>
      <c r="F228" t="s">
        <v>42</v>
      </c>
      <c r="G228">
        <v>2009</v>
      </c>
      <c r="H228" t="s">
        <v>54</v>
      </c>
      <c r="I228" t="s">
        <v>22</v>
      </c>
    </row>
    <row r="229" spans="2:9" ht="13.5" customHeight="1" thickBot="1">
      <c r="B229" s="15">
        <v>214</v>
      </c>
      <c r="C229" t="s">
        <v>258</v>
      </c>
      <c r="D229" t="s">
        <v>250</v>
      </c>
      <c r="E229" s="18">
        <v>3.84</v>
      </c>
      <c r="F229" t="s">
        <v>42</v>
      </c>
      <c r="G229">
        <v>2009</v>
      </c>
      <c r="H229" t="s">
        <v>54</v>
      </c>
      <c r="I229" t="s">
        <v>22</v>
      </c>
    </row>
    <row r="230" spans="2:9" ht="13.5" customHeight="1" thickBot="1">
      <c r="B230" s="15">
        <v>215</v>
      </c>
      <c r="C230" t="s">
        <v>259</v>
      </c>
      <c r="D230" t="s">
        <v>250</v>
      </c>
      <c r="E230" s="18">
        <v>3.87</v>
      </c>
      <c r="F230" t="s">
        <v>42</v>
      </c>
      <c r="G230">
        <v>2009</v>
      </c>
      <c r="H230" t="s">
        <v>54</v>
      </c>
      <c r="I230" t="s">
        <v>22</v>
      </c>
    </row>
    <row r="231" spans="2:9" ht="13.5" customHeight="1" thickBot="1">
      <c r="B231" s="15">
        <v>216</v>
      </c>
      <c r="C231" t="s">
        <v>260</v>
      </c>
      <c r="D231" t="s">
        <v>250</v>
      </c>
      <c r="E231" s="18">
        <v>2.77</v>
      </c>
      <c r="F231" t="s">
        <v>42</v>
      </c>
      <c r="G231">
        <v>2009</v>
      </c>
      <c r="H231" t="s">
        <v>54</v>
      </c>
      <c r="I231" t="s">
        <v>22</v>
      </c>
    </row>
    <row r="232" spans="2:9" ht="13.5" customHeight="1" thickBot="1">
      <c r="B232" s="15">
        <v>217</v>
      </c>
      <c r="C232" t="s">
        <v>261</v>
      </c>
      <c r="D232" t="s">
        <v>250</v>
      </c>
      <c r="E232" s="18">
        <v>1.85</v>
      </c>
      <c r="F232" t="s">
        <v>42</v>
      </c>
      <c r="G232">
        <v>2010</v>
      </c>
      <c r="H232" t="s">
        <v>262</v>
      </c>
      <c r="I232" t="s">
        <v>27</v>
      </c>
    </row>
    <row r="233" spans="2:9" ht="13.5" customHeight="1" thickBot="1">
      <c r="B233" s="15">
        <v>218</v>
      </c>
      <c r="C233" t="s">
        <v>263</v>
      </c>
      <c r="D233" t="s">
        <v>250</v>
      </c>
      <c r="E233" s="18">
        <v>2.11</v>
      </c>
      <c r="F233" t="s">
        <v>42</v>
      </c>
      <c r="G233">
        <v>2010</v>
      </c>
      <c r="H233" t="s">
        <v>262</v>
      </c>
      <c r="I233" t="s">
        <v>27</v>
      </c>
    </row>
    <row r="234" spans="2:9" ht="13.5" customHeight="1" thickBot="1">
      <c r="B234" s="15">
        <v>219</v>
      </c>
      <c r="C234" t="s">
        <v>264</v>
      </c>
      <c r="D234" t="s">
        <v>250</v>
      </c>
      <c r="E234" s="18">
        <v>4.68</v>
      </c>
      <c r="F234" t="s">
        <v>42</v>
      </c>
      <c r="G234">
        <v>2009</v>
      </c>
      <c r="H234" t="s">
        <v>54</v>
      </c>
      <c r="I234" t="s">
        <v>22</v>
      </c>
    </row>
    <row r="235" spans="2:9" ht="13.5" customHeight="1" thickBot="1">
      <c r="B235" s="15">
        <v>220</v>
      </c>
      <c r="C235" t="s">
        <v>373</v>
      </c>
      <c r="D235" t="s">
        <v>419</v>
      </c>
      <c r="E235" s="18">
        <v>0.66</v>
      </c>
      <c r="F235" t="s">
        <v>42</v>
      </c>
      <c r="G235">
        <v>2000</v>
      </c>
      <c r="H235" t="s">
        <v>10</v>
      </c>
      <c r="I235" t="s">
        <v>125</v>
      </c>
    </row>
    <row r="236" spans="2:9" ht="13.5" customHeight="1" thickBot="1">
      <c r="B236" s="15">
        <v>221</v>
      </c>
      <c r="C236" t="s">
        <v>374</v>
      </c>
      <c r="D236" t="s">
        <v>419</v>
      </c>
      <c r="E236" s="18">
        <v>0.818</v>
      </c>
      <c r="F236" t="s">
        <v>42</v>
      </c>
      <c r="G236">
        <v>2005</v>
      </c>
      <c r="H236" t="s">
        <v>10</v>
      </c>
      <c r="I236" t="s">
        <v>125</v>
      </c>
    </row>
    <row r="237" spans="2:9" ht="13.5" customHeight="1" thickBot="1">
      <c r="B237" s="15">
        <v>222</v>
      </c>
      <c r="C237" t="s">
        <v>375</v>
      </c>
      <c r="D237" t="s">
        <v>419</v>
      </c>
      <c r="E237" s="18">
        <v>0.951</v>
      </c>
      <c r="F237" t="s">
        <v>42</v>
      </c>
      <c r="G237">
        <v>2005</v>
      </c>
      <c r="H237" t="s">
        <v>10</v>
      </c>
      <c r="I237" t="s">
        <v>278</v>
      </c>
    </row>
    <row r="238" spans="2:9" ht="13.5" customHeight="1" thickBot="1">
      <c r="B238" s="15">
        <v>223</v>
      </c>
      <c r="C238" t="s">
        <v>376</v>
      </c>
      <c r="D238" t="s">
        <v>419</v>
      </c>
      <c r="E238" s="18">
        <v>0.94</v>
      </c>
      <c r="F238" t="s">
        <v>42</v>
      </c>
      <c r="G238">
        <v>2000</v>
      </c>
      <c r="H238" t="s">
        <v>10</v>
      </c>
      <c r="I238" t="s">
        <v>125</v>
      </c>
    </row>
    <row r="239" spans="2:9" ht="13.5" customHeight="1" thickBot="1">
      <c r="B239" s="15">
        <v>224</v>
      </c>
      <c r="C239" t="s">
        <v>377</v>
      </c>
      <c r="D239" t="s">
        <v>419</v>
      </c>
      <c r="E239" s="18">
        <v>1.69</v>
      </c>
      <c r="F239" t="s">
        <v>42</v>
      </c>
      <c r="G239">
        <v>2000</v>
      </c>
      <c r="H239" t="s">
        <v>10</v>
      </c>
      <c r="I239" t="s">
        <v>125</v>
      </c>
    </row>
    <row r="240" spans="2:9" ht="13.5" customHeight="1" thickBot="1">
      <c r="B240" s="15">
        <v>225</v>
      </c>
      <c r="C240" t="s">
        <v>378</v>
      </c>
      <c r="D240" t="s">
        <v>419</v>
      </c>
      <c r="E240" s="18">
        <v>0.849</v>
      </c>
      <c r="F240" t="s">
        <v>42</v>
      </c>
      <c r="G240">
        <v>1993</v>
      </c>
      <c r="H240" t="s">
        <v>10</v>
      </c>
      <c r="I240" t="s">
        <v>125</v>
      </c>
    </row>
    <row r="241" spans="2:9" ht="13.5" customHeight="1" thickBot="1">
      <c r="B241" s="15">
        <v>226</v>
      </c>
      <c r="C241" t="s">
        <v>267</v>
      </c>
      <c r="D241" t="s">
        <v>420</v>
      </c>
      <c r="E241" s="18">
        <v>0.0582</v>
      </c>
      <c r="F241" t="s">
        <v>394</v>
      </c>
      <c r="G241">
        <v>2004</v>
      </c>
      <c r="H241" t="s">
        <v>24</v>
      </c>
      <c r="I241" t="s">
        <v>125</v>
      </c>
    </row>
    <row r="242" spans="2:9" ht="13.5" customHeight="1" thickBot="1">
      <c r="B242" s="15">
        <v>227</v>
      </c>
      <c r="C242" t="s">
        <v>268</v>
      </c>
      <c r="D242" t="s">
        <v>420</v>
      </c>
      <c r="E242" s="18">
        <v>0.119</v>
      </c>
      <c r="F242" t="s">
        <v>394</v>
      </c>
      <c r="G242">
        <v>2004</v>
      </c>
      <c r="H242" t="s">
        <v>24</v>
      </c>
      <c r="I242" t="s">
        <v>125</v>
      </c>
    </row>
    <row r="243" spans="2:9" ht="13.5" customHeight="1" thickBot="1">
      <c r="B243" s="15">
        <v>228</v>
      </c>
      <c r="C243" t="s">
        <v>269</v>
      </c>
      <c r="D243" t="s">
        <v>420</v>
      </c>
      <c r="E243" s="18">
        <v>0.0133</v>
      </c>
      <c r="F243" t="s">
        <v>394</v>
      </c>
      <c r="G243">
        <v>2004</v>
      </c>
      <c r="H243" t="s">
        <v>24</v>
      </c>
      <c r="I243" t="s">
        <v>125</v>
      </c>
    </row>
    <row r="244" spans="2:9" ht="13.5" customHeight="1" thickBot="1">
      <c r="B244" s="15">
        <v>229</v>
      </c>
      <c r="C244" t="s">
        <v>386</v>
      </c>
      <c r="D244" t="s">
        <v>420</v>
      </c>
      <c r="E244" s="18">
        <v>0.16838</v>
      </c>
      <c r="F244" t="s">
        <v>387</v>
      </c>
      <c r="G244">
        <v>2010</v>
      </c>
      <c r="H244" t="s">
        <v>3</v>
      </c>
      <c r="I244" t="s">
        <v>4</v>
      </c>
    </row>
    <row r="245" spans="2:9" ht="13.5" customHeight="1" thickBot="1">
      <c r="B245" s="15">
        <v>230</v>
      </c>
      <c r="C245" t="s">
        <v>388</v>
      </c>
      <c r="D245" t="s">
        <v>420</v>
      </c>
      <c r="E245" s="18">
        <v>0.12358</v>
      </c>
      <c r="F245" t="s">
        <v>387</v>
      </c>
      <c r="G245">
        <v>2010</v>
      </c>
      <c r="H245" t="s">
        <v>3</v>
      </c>
      <c r="I245" t="s">
        <v>4</v>
      </c>
    </row>
    <row r="246" spans="2:9" ht="13.5" customHeight="1" thickBot="1">
      <c r="B246" s="15">
        <v>231</v>
      </c>
      <c r="C246" t="s">
        <v>393</v>
      </c>
      <c r="D246" t="s">
        <v>420</v>
      </c>
      <c r="E246" s="18">
        <v>0.048</v>
      </c>
      <c r="F246" t="s">
        <v>394</v>
      </c>
      <c r="G246">
        <v>2010</v>
      </c>
      <c r="H246" t="s">
        <v>395</v>
      </c>
      <c r="I246" t="s">
        <v>4</v>
      </c>
    </row>
    <row r="247" spans="2:9" ht="13.5" customHeight="1" thickBot="1">
      <c r="B247" s="15">
        <v>232</v>
      </c>
      <c r="C247" t="s">
        <v>396</v>
      </c>
      <c r="D247" t="s">
        <v>420</v>
      </c>
      <c r="E247" s="18">
        <v>0.042</v>
      </c>
      <c r="F247" t="s">
        <v>394</v>
      </c>
      <c r="G247">
        <v>2010</v>
      </c>
      <c r="H247" t="s">
        <v>395</v>
      </c>
      <c r="I247" t="s">
        <v>4</v>
      </c>
    </row>
    <row r="248" spans="2:9" ht="13.5" customHeight="1" thickBot="1">
      <c r="B248" s="15">
        <v>233</v>
      </c>
      <c r="C248" t="s">
        <v>379</v>
      </c>
      <c r="D248" t="s">
        <v>380</v>
      </c>
      <c r="E248" s="18">
        <v>0.000225</v>
      </c>
      <c r="F248" t="s">
        <v>40</v>
      </c>
      <c r="G248">
        <v>2005</v>
      </c>
      <c r="H248" t="s">
        <v>10</v>
      </c>
      <c r="I248" t="s">
        <v>125</v>
      </c>
    </row>
    <row r="249" spans="2:9" ht="13.5" customHeight="1" thickBot="1">
      <c r="B249" s="15">
        <v>234</v>
      </c>
      <c r="C249" t="s">
        <v>381</v>
      </c>
      <c r="D249" t="s">
        <v>380</v>
      </c>
      <c r="E249" s="18">
        <v>0.00154</v>
      </c>
      <c r="F249" t="s">
        <v>40</v>
      </c>
      <c r="G249">
        <v>2000</v>
      </c>
      <c r="H249" t="s">
        <v>10</v>
      </c>
      <c r="I249" t="s">
        <v>278</v>
      </c>
    </row>
    <row r="250" spans="2:9" ht="13.5" customHeight="1" thickBot="1">
      <c r="B250" s="15">
        <v>235</v>
      </c>
      <c r="C250" t="s">
        <v>421</v>
      </c>
      <c r="D250" t="s">
        <v>270</v>
      </c>
      <c r="E250" s="18">
        <v>0.33</v>
      </c>
      <c r="F250" t="s">
        <v>42</v>
      </c>
      <c r="G250">
        <v>2006</v>
      </c>
      <c r="H250" t="s">
        <v>24</v>
      </c>
      <c r="I250" t="s">
        <v>49</v>
      </c>
    </row>
    <row r="251" spans="2:9" ht="13.5" customHeight="1" thickBot="1">
      <c r="B251" s="15">
        <v>236</v>
      </c>
      <c r="C251" t="s">
        <v>422</v>
      </c>
      <c r="D251" t="s">
        <v>270</v>
      </c>
      <c r="E251" s="18">
        <v>-0.102</v>
      </c>
      <c r="F251" t="s">
        <v>42</v>
      </c>
      <c r="G251">
        <v>2006</v>
      </c>
      <c r="H251" t="s">
        <v>24</v>
      </c>
      <c r="I251" t="s">
        <v>49</v>
      </c>
    </row>
    <row r="252" spans="2:9" ht="13.5" customHeight="1" thickBot="1">
      <c r="B252" s="15">
        <v>237</v>
      </c>
      <c r="C252" t="s">
        <v>271</v>
      </c>
      <c r="D252" t="s">
        <v>270</v>
      </c>
      <c r="E252" s="18">
        <v>0.721</v>
      </c>
      <c r="F252" t="s">
        <v>42</v>
      </c>
      <c r="G252">
        <v>2006</v>
      </c>
      <c r="H252" t="s">
        <v>24</v>
      </c>
      <c r="I252" t="s">
        <v>49</v>
      </c>
    </row>
    <row r="253" spans="2:9" ht="13.5" customHeight="1" thickBot="1">
      <c r="B253" s="15">
        <v>238</v>
      </c>
      <c r="C253" t="s">
        <v>272</v>
      </c>
      <c r="D253" t="s">
        <v>270</v>
      </c>
      <c r="E253" s="18">
        <v>0.523</v>
      </c>
      <c r="F253" t="s">
        <v>42</v>
      </c>
      <c r="G253">
        <v>2008</v>
      </c>
      <c r="H253" t="s">
        <v>2</v>
      </c>
      <c r="I253" t="s">
        <v>125</v>
      </c>
    </row>
    <row r="254" spans="2:9" ht="13.5" customHeight="1" thickBot="1">
      <c r="B254" s="15">
        <v>239</v>
      </c>
      <c r="C254" t="s">
        <v>273</v>
      </c>
      <c r="D254" t="s">
        <v>270</v>
      </c>
      <c r="E254" s="18">
        <v>-0.924</v>
      </c>
      <c r="F254" t="s">
        <v>42</v>
      </c>
      <c r="G254">
        <v>2009</v>
      </c>
      <c r="H254" t="s">
        <v>26</v>
      </c>
      <c r="I254" t="s">
        <v>125</v>
      </c>
    </row>
    <row r="255" spans="2:9" ht="13.5" customHeight="1" thickBot="1">
      <c r="B255" s="15">
        <v>240</v>
      </c>
      <c r="C255" t="s">
        <v>274</v>
      </c>
      <c r="D255" t="s">
        <v>270</v>
      </c>
      <c r="E255" s="18">
        <v>0.0365</v>
      </c>
      <c r="F255" t="s">
        <v>42</v>
      </c>
      <c r="G255">
        <v>2003</v>
      </c>
      <c r="H255" t="s">
        <v>24</v>
      </c>
      <c r="I255" t="s">
        <v>49</v>
      </c>
    </row>
    <row r="256" spans="2:9" ht="13.5" customHeight="1" thickBot="1">
      <c r="B256" s="15">
        <v>241</v>
      </c>
      <c r="C256" t="s">
        <v>382</v>
      </c>
      <c r="D256" t="s">
        <v>270</v>
      </c>
      <c r="E256" s="18">
        <v>0.0141</v>
      </c>
      <c r="F256" t="s">
        <v>42</v>
      </c>
      <c r="G256">
        <v>2002</v>
      </c>
      <c r="H256" t="s">
        <v>10</v>
      </c>
      <c r="I256" t="s">
        <v>278</v>
      </c>
    </row>
    <row r="257" spans="2:9" ht="13.5" customHeight="1" thickBot="1">
      <c r="B257" s="15">
        <v>242</v>
      </c>
      <c r="C257" t="s">
        <v>400</v>
      </c>
      <c r="D257" t="s">
        <v>270</v>
      </c>
      <c r="E257" s="18">
        <v>0.146</v>
      </c>
      <c r="F257" t="s">
        <v>42</v>
      </c>
      <c r="G257">
        <v>2000</v>
      </c>
      <c r="H257" t="s">
        <v>10</v>
      </c>
      <c r="I257" t="s">
        <v>278</v>
      </c>
    </row>
    <row r="258" spans="2:9" ht="13.5" customHeight="1" thickBot="1">
      <c r="B258" s="15">
        <v>243</v>
      </c>
      <c r="C258" t="s">
        <v>401</v>
      </c>
      <c r="D258" t="s">
        <v>270</v>
      </c>
      <c r="E258" s="18">
        <v>0.773</v>
      </c>
      <c r="F258" t="s">
        <v>42</v>
      </c>
      <c r="G258">
        <v>2000</v>
      </c>
      <c r="H258" t="s">
        <v>10</v>
      </c>
      <c r="I258" t="s">
        <v>27</v>
      </c>
    </row>
    <row r="259" spans="2:9" ht="13.5" customHeight="1" thickBot="1">
      <c r="B259" s="15">
        <v>244</v>
      </c>
      <c r="C259" t="s">
        <v>402</v>
      </c>
      <c r="D259" t="s">
        <v>270</v>
      </c>
      <c r="E259" s="18">
        <v>0.929</v>
      </c>
      <c r="F259" t="s">
        <v>42</v>
      </c>
      <c r="G259">
        <v>2005</v>
      </c>
      <c r="H259" t="s">
        <v>10</v>
      </c>
      <c r="I259" t="s">
        <v>27</v>
      </c>
    </row>
    <row r="260" spans="2:9" ht="13.5" customHeight="1" thickBot="1">
      <c r="B260" s="15">
        <v>245</v>
      </c>
      <c r="C260" t="s">
        <v>403</v>
      </c>
      <c r="D260" t="s">
        <v>270</v>
      </c>
      <c r="E260" s="18">
        <v>0.0833</v>
      </c>
      <c r="F260" t="s">
        <v>42</v>
      </c>
      <c r="G260">
        <v>2005</v>
      </c>
      <c r="H260" t="s">
        <v>10</v>
      </c>
      <c r="I260" t="s">
        <v>27</v>
      </c>
    </row>
    <row r="261" spans="2:9" ht="13.5" customHeight="1" thickBot="1">
      <c r="B261" s="15">
        <v>246</v>
      </c>
      <c r="C261" t="s">
        <v>404</v>
      </c>
      <c r="D261" t="s">
        <v>270</v>
      </c>
      <c r="E261" s="18">
        <v>0.0883</v>
      </c>
      <c r="F261" t="s">
        <v>42</v>
      </c>
      <c r="G261">
        <v>2005</v>
      </c>
      <c r="H261" t="s">
        <v>10</v>
      </c>
      <c r="I261" t="s">
        <v>27</v>
      </c>
    </row>
    <row r="262" spans="2:9" ht="13.5" customHeight="1" thickBot="1">
      <c r="B262" s="15">
        <v>247</v>
      </c>
      <c r="C262" t="s">
        <v>390</v>
      </c>
      <c r="D262" t="s">
        <v>270</v>
      </c>
      <c r="E262" s="18">
        <v>0.29461997430092557</v>
      </c>
      <c r="F262" t="s">
        <v>15</v>
      </c>
      <c r="G262">
        <v>2010</v>
      </c>
      <c r="H262" t="s">
        <v>46</v>
      </c>
      <c r="I262" t="s">
        <v>45</v>
      </c>
    </row>
    <row r="263" spans="2:9" ht="13.5" customHeight="1" thickBot="1">
      <c r="B263" s="15">
        <v>248</v>
      </c>
      <c r="C263" t="s">
        <v>389</v>
      </c>
      <c r="D263" t="s">
        <v>5</v>
      </c>
      <c r="E263" s="18">
        <v>0.24153294931720315</v>
      </c>
      <c r="F263" t="s">
        <v>15</v>
      </c>
      <c r="G263">
        <v>2010</v>
      </c>
      <c r="H263" t="s">
        <v>46</v>
      </c>
      <c r="I263" t="s">
        <v>45</v>
      </c>
    </row>
    <row r="264" spans="2:9" ht="13.5" customHeight="1" thickBot="1">
      <c r="B264" s="15">
        <v>249</v>
      </c>
      <c r="C264" t="s">
        <v>248</v>
      </c>
      <c r="D264" t="s">
        <v>423</v>
      </c>
      <c r="E264" s="18">
        <v>0.0251</v>
      </c>
      <c r="F264" t="s">
        <v>42</v>
      </c>
      <c r="G264">
        <v>2005</v>
      </c>
      <c r="H264" t="s">
        <v>24</v>
      </c>
      <c r="I264" t="s">
        <v>25</v>
      </c>
    </row>
    <row r="265" spans="2:9" ht="13.5" customHeight="1" thickBot="1">
      <c r="B265" s="15">
        <v>250</v>
      </c>
      <c r="C265"/>
      <c r="D265"/>
      <c r="E265" s="18"/>
      <c r="F265"/>
      <c r="G265"/>
      <c r="H265"/>
      <c r="I265"/>
    </row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</sheetData>
  <sheetProtection password="DFA3" sheet="1" objects="1" scenarios="1" selectLockedCells="1" autoFilter="0"/>
  <autoFilter ref="B14:I4363"/>
  <hyperlinks>
    <hyperlink ref="C10" r:id="rId1" display="www.i-tme.nl/carbonfootprint_en.htm"/>
  </hyperlinks>
  <printOptions/>
  <pageMargins left="0.75" right="0.75" top="1" bottom="1" header="0.5" footer="0.5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</dc:creator>
  <cp:keywords/>
  <dc:description/>
  <cp:lastModifiedBy>Henk</cp:lastModifiedBy>
  <cp:lastPrinted>2009-03-11T13:29:22Z</cp:lastPrinted>
  <dcterms:created xsi:type="dcterms:W3CDTF">2002-12-13T13:12:50Z</dcterms:created>
  <dcterms:modified xsi:type="dcterms:W3CDTF">2013-03-14T14:55:37Z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